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40" yWindow="165" windowWidth="8970" windowHeight="1164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PODACI'!$A$1:$I$74</definedName>
  </definedNames>
  <calcPr fullCalcOnLoad="1"/>
</workbook>
</file>

<file path=xl/sharedStrings.xml><?xml version="1.0" encoding="utf-8"?>
<sst xmlns="http://schemas.openxmlformats.org/spreadsheetml/2006/main" count="366" uniqueCount="333">
  <si>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</si>
  <si>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</si>
  <si>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</si>
  <si>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</si>
  <si>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</si>
  <si>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</si>
  <si>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</si>
  <si>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</si>
  <si>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</si>
  <si>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</si>
  <si>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</si>
  <si>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</si>
  <si>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</si>
  <si>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</si>
  <si>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</si>
  <si>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</si>
  <si>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</si>
  <si>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</si>
  <si>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</si>
  <si>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</si>
  <si>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</si>
  <si>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</si>
  <si>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</si>
  <si>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</si>
  <si>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</si>
  <si>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</si>
  <si>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</si>
  <si>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</si>
  <si>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</si>
  <si>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</si>
  <si>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</si>
  <si>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</si>
  <si>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</si>
  <si>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</si>
  <si>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</si>
  <si>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</si>
  <si>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</si>
  <si>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</si>
  <si>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</si>
  <si>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</si>
  <si>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</si>
  <si>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</si>
  <si>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</si>
  <si>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</si>
  <si>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</si>
  <si>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</si>
  <si>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</si>
  <si>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</si>
  <si>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</si>
  <si>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</si>
  <si>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</si>
  <si>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</si>
  <si>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</si>
  <si>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</si>
  <si>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</si>
  <si>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</si>
  <si>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</si>
  <si>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</si>
  <si>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</si>
  <si>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</si>
  <si>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</si>
  <si>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</si>
  <si>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</si>
  <si>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</si>
  <si>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</si>
  <si>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</si>
  <si>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</si>
  <si>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</si>
  <si>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</si>
  <si>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</si>
  <si>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</si>
  <si>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</si>
  <si>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</si>
  <si>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</si>
  <si>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</si>
  <si>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</si>
  <si>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</si>
  <si>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</si>
  <si>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</si>
  <si>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</si>
  <si>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</si>
  <si>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</si>
  <si>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</si>
  <si>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</si>
  <si>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</si>
  <si>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</si>
  <si>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</si>
  <si>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</si>
  <si>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</si>
  <si>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</si>
  <si>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</si>
  <si>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</si>
  <si>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</si>
  <si>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</si>
  <si>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</si>
  <si>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</si>
  <si>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</si>
  <si>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</si>
  <si>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</si>
  <si>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</si>
  <si>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</si>
  <si>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</si>
  <si>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</si>
  <si>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</si>
  <si>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</si>
  <si>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</si>
  <si>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</si>
  <si>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</si>
  <si>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</si>
  <si>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</si>
  <si>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</si>
  <si>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</si>
  <si>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</si>
  <si>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</si>
  <si>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</si>
  <si>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</si>
  <si>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</si>
  <si>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</si>
  <si>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</si>
  <si>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</si>
  <si>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</si>
  <si>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</si>
  <si>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</si>
  <si>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</si>
  <si>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</si>
  <si>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</si>
  <si>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</si>
  <si>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</si>
  <si>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</si>
  <si>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</si>
  <si>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</si>
  <si>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</si>
  <si>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</si>
  <si>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</si>
  <si>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</si>
  <si>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</si>
  <si>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</si>
  <si>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</si>
  <si>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</si>
  <si>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</si>
  <si>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</si>
  <si>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</si>
  <si>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</si>
  <si>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</si>
  <si>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</si>
  <si>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</si>
  <si>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</si>
  <si>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</si>
  <si>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</si>
  <si>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</si>
  <si>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</si>
  <si>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</si>
  <si>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</si>
  <si>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</si>
  <si>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</si>
  <si>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</si>
  <si>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</si>
  <si>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</si>
  <si>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</si>
  <si>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</si>
  <si>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</si>
  <si>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</si>
  <si>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</si>
  <si>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</si>
  <si>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</si>
  <si>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</si>
  <si>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</si>
  <si>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</si>
  <si>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</si>
  <si>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</si>
  <si>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</si>
  <si>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</si>
  <si>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</si>
  <si>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</si>
  <si>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</si>
  <si>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</si>
  <si>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</si>
  <si>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</si>
  <si>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</si>
  <si>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</si>
  <si>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</si>
  <si>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</si>
  <si>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</si>
  <si>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</si>
  <si>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</si>
  <si>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</si>
  <si>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</si>
  <si>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</si>
  <si>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</si>
  <si>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</si>
  <si>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</si>
  <si>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</si>
  <si>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</si>
  <si>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</si>
  <si>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</si>
  <si>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</si>
  <si>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</si>
  <si>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</si>
  <si>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</si>
  <si>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</si>
  <si>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</si>
  <si>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</si>
  <si>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</si>
  <si>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</si>
  <si>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</si>
  <si>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</si>
  <si>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</si>
  <si>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</si>
  <si>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</si>
  <si>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</si>
  <si>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</si>
  <si>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</si>
  <si>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</si>
  <si>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</si>
  <si>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</si>
  <si>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</si>
  <si>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</si>
  <si>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</si>
  <si>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</si>
  <si>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</si>
  <si>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</si>
  <si>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</si>
  <si>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</si>
  <si>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</si>
  <si>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</si>
  <si>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</si>
  <si>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</si>
  <si>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</si>
  <si>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</si>
  <si>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</si>
  <si>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</si>
  <si>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</si>
  <si>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</si>
  <si>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</si>
  <si>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</si>
  <si>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</si>
  <si>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</si>
  <si>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</si>
  <si>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</si>
  <si>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</si>
  <si>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</si>
  <si>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</si>
  <si>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</si>
  <si>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</si>
  <si>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</si>
  <si>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</si>
  <si>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</si>
  <si>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</si>
  <si>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</si>
  <si>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</si>
  <si>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</si>
  <si>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</si>
  <si>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</si>
  <si>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</si>
  <si>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</si>
  <si>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</si>
  <si>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</si>
  <si>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</si>
  <si>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</si>
  <si>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</si>
  <si>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</si>
  <si>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</si>
  <si>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</si>
  <si>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</si>
  <si>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</si>
  <si>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</si>
  <si>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</si>
  <si>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</si>
  <si>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</si>
  <si>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</si>
  <si>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</si>
  <si>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</si>
  <si>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</si>
  <si>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</si>
  <si>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</si>
  <si>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</si>
  <si>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</si>
  <si>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</si>
  <si>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</si>
  <si>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</si>
  <si>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</si>
  <si>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</si>
  <si>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</si>
  <si>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</si>
  <si>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</si>
  <si>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</si>
  <si>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</si>
  <si>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</si>
  <si>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</si>
  <si>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</si>
  <si>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</si>
  <si>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</si>
  <si>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</si>
  <si>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</si>
  <si>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Davidović Nenad</t>
  </si>
  <si>
    <t xml:space="preserve">1. Revidirani godišnji financijski izvještaji s revizorskim izvješćem </t>
  </si>
  <si>
    <t>Obveznik: Varteks Grupa- Varaždin</t>
  </si>
  <si>
    <t xml:space="preserve">BURGTRADE G.m.b.h. </t>
  </si>
  <si>
    <t>VARTEKS (TEXTILES) Ltd.</t>
  </si>
  <si>
    <t>VARTEKS TRADE d.o.o.</t>
  </si>
  <si>
    <t>VARTEKS PLUS d.o.o.</t>
  </si>
  <si>
    <t>VARTEKS LOGISTIC d.o.o.</t>
  </si>
  <si>
    <t>Eisenstadt, Austrija</t>
  </si>
  <si>
    <t>Bristol, Velika Britanija</t>
  </si>
  <si>
    <t>Ljubljana, Slovenija</t>
  </si>
  <si>
    <t>Beograd, Srbija</t>
  </si>
  <si>
    <t>Varaždin, Hrvatska</t>
  </si>
  <si>
    <t>Široki Brijeg, Bosna i Hercegovina</t>
  </si>
  <si>
    <t>00128280Y</t>
  </si>
  <si>
    <t>00970382</t>
  </si>
  <si>
    <t>5351944</t>
  </si>
  <si>
    <t>100824354</t>
  </si>
  <si>
    <t>01038133</t>
  </si>
  <si>
    <t>DA</t>
  </si>
  <si>
    <t>VARTEKS TRGOVINA d.o.o.</t>
  </si>
  <si>
    <t>VARTEKS ESOP d.o.o.</t>
  </si>
  <si>
    <t>1280511</t>
  </si>
  <si>
    <t>070092385</t>
  </si>
  <si>
    <t>Bolšec Vlado</t>
  </si>
  <si>
    <t>042/377-005</t>
  </si>
  <si>
    <t>vbolsec@varteks.com</t>
  </si>
  <si>
    <t>31.12.2011.</t>
  </si>
  <si>
    <t>VARTEKS ODJEĆA VARAŽDIN d.o.o.</t>
  </si>
  <si>
    <t>16891232411</t>
  </si>
  <si>
    <t>VARTEKS LUDBREG d.o.o.</t>
  </si>
  <si>
    <t>Ludbreg, Hrvatska</t>
  </si>
  <si>
    <t>20533712419</t>
  </si>
  <si>
    <t>VARTEKS BEDNJA d.o.o.</t>
  </si>
  <si>
    <t>Bednja, Hrvatska</t>
  </si>
  <si>
    <t>71501150619</t>
  </si>
  <si>
    <t>stanje na dan 31.12.2011.</t>
  </si>
  <si>
    <t>u razdoblju 01.01.2011. do 31.12.2011.</t>
  </si>
  <si>
    <t>VARTEKS TRGOVINA BiH d.o.o.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</si>
</sst>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3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30" fillId="21" borderId="2" applyNumberFormat="0" applyAlignment="0" applyProtection="0"/>
    <xf numFmtId="0" fontId="20" fillId="21" borderId="3" applyNumberFormat="0" applyAlignment="0" applyProtection="0"/>
    <xf numFmtId="0" fontId="1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1" fillId="23" borderId="8" applyNumberFormat="0" applyAlignment="0" applyProtection="0"/>
    <xf numFmtId="0" fontId="9" fillId="0" borderId="0">
      <alignment vertical="top"/>
      <protection/>
    </xf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7" fillId="7" borderId="3" applyNumberFormat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24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1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49" fontId="6" fillId="23" borderId="24" xfId="0" applyNumberFormat="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wrapText="1"/>
      <protection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/>
      <protection hidden="1"/>
    </xf>
    <xf numFmtId="0" fontId="9" fillId="0" borderId="0" xfId="57" applyAlignment="1">
      <alignment/>
      <protection/>
    </xf>
    <xf numFmtId="0" fontId="14" fillId="0" borderId="0" xfId="57" applyFont="1" applyBorder="1" applyAlignment="1" applyProtection="1">
      <alignment/>
      <protection hidden="1"/>
    </xf>
    <xf numFmtId="0" fontId="14" fillId="0" borderId="0" xfId="57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2" fillId="25" borderId="29" xfId="0" applyNumberFormat="1" applyFont="1" applyFill="1" applyBorder="1" applyAlignment="1" applyProtection="1">
      <alignment horizontal="right" vertical="center"/>
      <protection hidden="1" locked="0"/>
    </xf>
    <xf numFmtId="0" fontId="2" fillId="25" borderId="0" xfId="0" applyFont="1" applyFill="1" applyBorder="1" applyAlignment="1" applyProtection="1">
      <alignment horizontal="right" vertical="center"/>
      <protection hidden="1" locked="0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25" borderId="17" xfId="0" applyNumberFormat="1" applyFont="1" applyFill="1" applyBorder="1" applyAlignment="1" applyProtection="1">
      <alignment vertical="center"/>
      <protection hidden="1"/>
    </xf>
    <xf numFmtId="3" fontId="1" fillId="25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Border="1" applyAlignment="1">
      <alignment vertical="top"/>
    </xf>
    <xf numFmtId="3" fontId="35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top"/>
    </xf>
    <xf numFmtId="3" fontId="34" fillId="0" borderId="17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25" borderId="27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vertical="center" wrapText="1"/>
    </xf>
    <xf numFmtId="3" fontId="1" fillId="25" borderId="30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3" fontId="1" fillId="25" borderId="18" xfId="0" applyNumberFormat="1" applyFont="1" applyFill="1" applyBorder="1" applyAlignment="1" applyProtection="1">
      <alignment vertical="center"/>
      <protection hidden="1"/>
    </xf>
    <xf numFmtId="3" fontId="1" fillId="25" borderId="33" xfId="0" applyNumberFormat="1" applyFont="1" applyFill="1" applyBorder="1" applyAlignment="1" applyProtection="1">
      <alignment vertical="center"/>
      <protection hidden="1"/>
    </xf>
    <xf numFmtId="3" fontId="1" fillId="25" borderId="34" xfId="0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25" borderId="37" xfId="0" applyNumberFormat="1" applyFont="1" applyFill="1" applyBorder="1" applyAlignment="1" applyProtection="1">
      <alignment vertical="center"/>
      <protection hidden="1"/>
    </xf>
    <xf numFmtId="3" fontId="1" fillId="25" borderId="38" xfId="0" applyNumberFormat="1" applyFont="1" applyFill="1" applyBorder="1" applyAlignment="1" applyProtection="1">
      <alignment vertical="center"/>
      <protection hidden="1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hidden="1"/>
    </xf>
    <xf numFmtId="3" fontId="1" fillId="25" borderId="39" xfId="0" applyNumberFormat="1" applyFont="1" applyFill="1" applyBorder="1" applyAlignment="1" applyProtection="1">
      <alignment vertical="center"/>
      <protection hidden="1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25" borderId="40" xfId="0" applyNumberFormat="1" applyFont="1" applyFill="1" applyBorder="1" applyAlignment="1" applyProtection="1">
      <alignment vertical="center"/>
      <protection hidden="1"/>
    </xf>
    <xf numFmtId="3" fontId="1" fillId="25" borderId="41" xfId="0" applyNumberFormat="1" applyFont="1" applyFill="1" applyBorder="1" applyAlignment="1" applyProtection="1">
      <alignment vertical="center"/>
      <protection hidden="1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0" fontId="6" fillId="23" borderId="43" xfId="0" applyFont="1" applyFill="1" applyBorder="1" applyAlignment="1">
      <alignment horizontal="center" vertical="center" wrapText="1"/>
    </xf>
    <xf numFmtId="49" fontId="6" fillId="23" borderId="44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1" fillId="25" borderId="42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0" fontId="6" fillId="23" borderId="22" xfId="0" applyFont="1" applyFill="1" applyBorder="1" applyAlignment="1">
      <alignment horizontal="center" vertical="center" wrapText="1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3" fontId="35" fillId="0" borderId="47" xfId="0" applyNumberFormat="1" applyFont="1" applyBorder="1" applyAlignment="1">
      <alignment vertical="center"/>
    </xf>
    <xf numFmtId="3" fontId="1" fillId="0" borderId="48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25" borderId="38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22" borderId="17" xfId="0" applyNumberFormat="1" applyFont="1" applyFill="1" applyBorder="1" applyAlignment="1" applyProtection="1">
      <alignment vertical="center"/>
      <protection locked="0"/>
    </xf>
    <xf numFmtId="3" fontId="1" fillId="26" borderId="17" xfId="0" applyNumberFormat="1" applyFont="1" applyFill="1" applyBorder="1" applyAlignment="1">
      <alignment vertical="top"/>
    </xf>
    <xf numFmtId="3" fontId="1" fillId="0" borderId="17" xfId="0" applyNumberFormat="1" applyFont="1" applyFill="1" applyBorder="1" applyAlignment="1">
      <alignment vertical="top"/>
    </xf>
    <xf numFmtId="3" fontId="1" fillId="26" borderId="17" xfId="0" applyNumberFormat="1" applyFont="1" applyFill="1" applyBorder="1" applyAlignment="1" applyProtection="1">
      <alignment vertical="center"/>
      <protection hidden="1"/>
    </xf>
    <xf numFmtId="3" fontId="1" fillId="26" borderId="17" xfId="0" applyNumberFormat="1" applyFont="1" applyFill="1" applyBorder="1" applyAlignment="1" applyProtection="1">
      <alignment vertical="center"/>
      <protection hidden="1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3" fontId="1" fillId="0" borderId="49" xfId="0" applyNumberFormat="1" applyFont="1" applyFill="1" applyBorder="1" applyAlignment="1">
      <alignment vertical="center"/>
    </xf>
    <xf numFmtId="0" fontId="3" fillId="25" borderId="50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20" xfId="57" applyFont="1" applyBorder="1" applyAlignment="1" applyProtection="1">
      <alignment horizontal="center"/>
      <protection hidden="1"/>
    </xf>
    <xf numFmtId="0" fontId="3" fillId="0" borderId="51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49" fontId="2" fillId="25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Alignment="1">
      <alignment/>
      <protection/>
    </xf>
    <xf numFmtId="49" fontId="2" fillId="24" borderId="5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51" xfId="57" applyNumberFormat="1" applyFont="1" applyBorder="1" applyAlignment="1" applyProtection="1">
      <alignment horizontal="center" vertical="center"/>
      <protection hidden="1" locked="0"/>
    </xf>
    <xf numFmtId="0" fontId="2" fillId="24" borderId="52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/>
      <protection/>
    </xf>
    <xf numFmtId="49" fontId="2" fillId="25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25" borderId="29" xfId="0" applyFont="1" applyFill="1" applyBorder="1" applyAlignment="1" applyProtection="1">
      <alignment horizontal="right" vertical="center"/>
      <protection hidden="1" locked="0"/>
    </xf>
    <xf numFmtId="0" fontId="2" fillId="25" borderId="50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49" xfId="57" applyFont="1" applyBorder="1" applyAlignment="1" applyProtection="1">
      <alignment horizontal="right" wrapText="1"/>
      <protection hidden="1"/>
    </xf>
    <xf numFmtId="49" fontId="4" fillId="25" borderId="29" xfId="40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49" xfId="57" applyFont="1" applyBorder="1" applyAlignment="1" applyProtection="1">
      <alignment horizontal="right"/>
      <protection hidden="1"/>
    </xf>
    <xf numFmtId="49" fontId="2" fillId="24" borderId="52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Border="1" applyAlignment="1" applyProtection="1">
      <alignment horizontal="left" vertical="center"/>
      <protection hidden="1" locked="0"/>
    </xf>
    <xf numFmtId="0" fontId="3" fillId="0" borderId="51" xfId="57" applyFont="1" applyBorder="1" applyAlignment="1">
      <alignment horizontal="left" vertical="center"/>
      <protection/>
    </xf>
    <xf numFmtId="0" fontId="16" fillId="0" borderId="0" xfId="57" applyFont="1" applyAlignment="1" applyProtection="1">
      <alignment horizontal="left"/>
      <protection hidden="1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53" xfId="57" applyFont="1" applyBorder="1" applyAlignment="1" applyProtection="1">
      <alignment horizontal="center" vertical="top"/>
      <protection hidden="1"/>
    </xf>
    <xf numFmtId="0" fontId="3" fillId="0" borderId="53" xfId="57" applyFont="1" applyBorder="1" applyAlignment="1">
      <alignment horizontal="center"/>
      <protection/>
    </xf>
    <xf numFmtId="0" fontId="3" fillId="0" borderId="53" xfId="57" applyFont="1" applyBorder="1" applyAlignment="1">
      <alignment/>
      <protection/>
    </xf>
    <xf numFmtId="0" fontId="14" fillId="0" borderId="0" xfId="56" applyFont="1" applyBorder="1" applyAlignment="1" applyProtection="1">
      <alignment horizontal="left" vertical="center"/>
      <protection hidden="1"/>
    </xf>
    <xf numFmtId="49" fontId="2" fillId="25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4" fillId="24" borderId="52" xfId="40" applyFill="1" applyBorder="1" applyAlignment="1" applyProtection="1">
      <alignment/>
      <protection hidden="1" locked="0"/>
    </xf>
    <xf numFmtId="0" fontId="2" fillId="0" borderId="25" xfId="57" applyFont="1" applyBorder="1" applyAlignment="1" applyProtection="1">
      <alignment/>
      <protection hidden="1" locked="0"/>
    </xf>
    <xf numFmtId="0" fontId="2" fillId="0" borderId="51" xfId="57" applyFont="1" applyBorder="1" applyAlignment="1" applyProtection="1">
      <alignment/>
      <protection hidden="1" locked="0"/>
    </xf>
    <xf numFmtId="0" fontId="13" fillId="24" borderId="25" xfId="40" applyFont="1" applyFill="1" applyBorder="1" applyAlignment="1" applyProtection="1">
      <alignment/>
      <protection hidden="1" locked="0"/>
    </xf>
    <xf numFmtId="0" fontId="13" fillId="24" borderId="51" xfId="40" applyFont="1" applyFill="1" applyBorder="1" applyAlignment="1" applyProtection="1">
      <alignment/>
      <protection hidden="1" locked="0"/>
    </xf>
    <xf numFmtId="0" fontId="3" fillId="0" borderId="25" xfId="57" applyFont="1" applyBorder="1" applyAlignment="1">
      <alignment horizontal="left"/>
      <protection/>
    </xf>
    <xf numFmtId="0" fontId="3" fillId="0" borderId="51" xfId="57" applyFont="1" applyBorder="1" applyAlignment="1">
      <alignment horizontal="left"/>
      <protection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1" fontId="2" fillId="24" borderId="52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5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49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49" xfId="57" applyFont="1" applyBorder="1" applyAlignment="1" applyProtection="1">
      <alignment horizontal="right" wrapText="1"/>
      <protection hidden="1"/>
    </xf>
    <xf numFmtId="0" fontId="2" fillId="0" borderId="50" xfId="0" applyFont="1" applyFill="1" applyBorder="1" applyAlignment="1" applyProtection="1">
      <alignment horizontal="right" vertical="center"/>
      <protection hidden="1" locked="0"/>
    </xf>
    <xf numFmtId="49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7" fillId="27" borderId="56" xfId="0" applyFont="1" applyFill="1" applyBorder="1" applyAlignment="1" applyProtection="1">
      <alignment vertical="center" wrapText="1"/>
      <protection hidden="1"/>
    </xf>
    <xf numFmtId="0" fontId="7" fillId="27" borderId="57" xfId="0" applyFont="1" applyFill="1" applyBorder="1" applyAlignment="1" applyProtection="1">
      <alignment vertical="center" wrapText="1"/>
      <protection hidden="1"/>
    </xf>
    <xf numFmtId="0" fontId="7" fillId="27" borderId="58" xfId="0" applyFont="1" applyFill="1" applyBorder="1" applyAlignment="1" applyProtection="1">
      <alignment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59" xfId="0" applyFont="1" applyFill="1" applyBorder="1" applyAlignment="1" applyProtection="1">
      <alignment horizontal="center" vertical="center" wrapText="1"/>
      <protection hidden="1"/>
    </xf>
    <xf numFmtId="0" fontId="2" fillId="23" borderId="60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2" fillId="21" borderId="52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>
      <alignment horizontal="left" vertical="center" wrapText="1"/>
    </xf>
    <xf numFmtId="0" fontId="0" fillId="21" borderId="5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21" borderId="56" xfId="0" applyFont="1" applyFill="1" applyBorder="1" applyAlignment="1">
      <alignment horizontal="left" vertical="center" wrapText="1"/>
    </xf>
    <xf numFmtId="0" fontId="0" fillId="21" borderId="57" xfId="0" applyFont="1" applyFill="1" applyBorder="1" applyAlignment="1">
      <alignment vertical="center"/>
    </xf>
    <xf numFmtId="0" fontId="0" fillId="21" borderId="5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8" fillId="0" borderId="52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21" borderId="57" xfId="0" applyFont="1" applyFill="1" applyBorder="1" applyAlignment="1">
      <alignment horizontal="left" vertical="center" wrapText="1"/>
    </xf>
    <xf numFmtId="0" fontId="0" fillId="21" borderId="57" xfId="0" applyFont="1" applyFill="1" applyBorder="1" applyAlignment="1">
      <alignment horizontal="left" vertical="center" wrapText="1"/>
    </xf>
    <xf numFmtId="0" fontId="0" fillId="21" borderId="58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64" xfId="0" applyFont="1" applyFill="1" applyBorder="1" applyAlignment="1">
      <alignment horizontal="left" vertical="center" wrapText="1" indent="1"/>
    </xf>
    <xf numFmtId="0" fontId="3" fillId="0" borderId="65" xfId="0" applyFont="1" applyFill="1" applyBorder="1" applyAlignment="1">
      <alignment horizontal="left" vertical="center" wrapText="1" indent="1"/>
    </xf>
    <xf numFmtId="0" fontId="7" fillId="21" borderId="57" xfId="0" applyFont="1" applyFill="1" applyBorder="1" applyAlignment="1">
      <alignment vertical="center" wrapText="1"/>
    </xf>
    <xf numFmtId="0" fontId="7" fillId="21" borderId="5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2" fillId="28" borderId="56" xfId="0" applyFont="1" applyFill="1" applyBorder="1" applyAlignment="1">
      <alignment horizontal="left" vertical="center" wrapText="1"/>
    </xf>
    <xf numFmtId="0" fontId="2" fillId="28" borderId="57" xfId="0" applyFont="1" applyFill="1" applyBorder="1" applyAlignment="1">
      <alignment horizontal="left" vertical="center" wrapText="1"/>
    </xf>
    <xf numFmtId="0" fontId="0" fillId="28" borderId="57" xfId="0" applyFont="1" applyFill="1" applyBorder="1" applyAlignment="1">
      <alignment vertical="center" wrapText="1"/>
    </xf>
    <xf numFmtId="0" fontId="0" fillId="28" borderId="5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vertical="center"/>
      <protection/>
    </xf>
    <xf numFmtId="0" fontId="2" fillId="23" borderId="26" xfId="0" applyFont="1" applyFill="1" applyBorder="1" applyAlignment="1">
      <alignment horizontal="center" vertical="center" wrapText="1"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KI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110" zoomScaleSheetLayoutView="110" zoomScalePageLayoutView="0" workbookViewId="0" topLeftCell="A49">
      <selection activeCell="I51" sqref="I51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9.8515625" style="19" bestFit="1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82" t="s">
        <v>219</v>
      </c>
      <c r="B1" s="182"/>
      <c r="C1" s="182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226" t="s">
        <v>220</v>
      </c>
      <c r="B2" s="226"/>
      <c r="C2" s="226"/>
      <c r="D2" s="227"/>
      <c r="E2" s="20">
        <v>40544</v>
      </c>
      <c r="F2" s="21"/>
      <c r="G2" s="22" t="s">
        <v>221</v>
      </c>
      <c r="H2" s="20" t="s">
        <v>321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228" t="s">
        <v>222</v>
      </c>
      <c r="B4" s="228"/>
      <c r="C4" s="228"/>
      <c r="D4" s="228"/>
      <c r="E4" s="228"/>
      <c r="F4" s="228"/>
      <c r="G4" s="228"/>
      <c r="H4" s="228"/>
      <c r="I4" s="228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95" t="s">
        <v>223</v>
      </c>
      <c r="B6" s="196"/>
      <c r="C6" s="183" t="s">
        <v>282</v>
      </c>
      <c r="D6" s="184"/>
      <c r="E6" s="229"/>
      <c r="F6" s="229"/>
      <c r="G6" s="229"/>
      <c r="H6" s="229"/>
      <c r="I6" s="35"/>
      <c r="J6" s="18"/>
      <c r="K6" s="18"/>
      <c r="L6" s="18"/>
    </row>
    <row r="7" spans="1:12" ht="12.75">
      <c r="A7" s="36"/>
      <c r="B7" s="36"/>
      <c r="C7" s="27"/>
      <c r="D7" s="27"/>
      <c r="E7" s="229"/>
      <c r="F7" s="229"/>
      <c r="G7" s="229"/>
      <c r="H7" s="229"/>
      <c r="I7" s="35"/>
      <c r="J7" s="18"/>
      <c r="K7" s="18"/>
      <c r="L7" s="18"/>
    </row>
    <row r="8" spans="1:12" ht="12.75">
      <c r="A8" s="230" t="s">
        <v>224</v>
      </c>
      <c r="B8" s="231"/>
      <c r="C8" s="183" t="s">
        <v>283</v>
      </c>
      <c r="D8" s="184"/>
      <c r="E8" s="229"/>
      <c r="F8" s="229"/>
      <c r="G8" s="229"/>
      <c r="H8" s="229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221" t="s">
        <v>225</v>
      </c>
      <c r="B10" s="222"/>
      <c r="C10" s="183" t="s">
        <v>284</v>
      </c>
      <c r="D10" s="184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223"/>
      <c r="B11" s="223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95" t="s">
        <v>226</v>
      </c>
      <c r="B12" s="196"/>
      <c r="C12" s="185" t="s">
        <v>285</v>
      </c>
      <c r="D12" s="220"/>
      <c r="E12" s="220"/>
      <c r="F12" s="220"/>
      <c r="G12" s="220"/>
      <c r="H12" s="220"/>
      <c r="I12" s="199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95" t="s">
        <v>227</v>
      </c>
      <c r="B14" s="196"/>
      <c r="C14" s="224" t="s">
        <v>286</v>
      </c>
      <c r="D14" s="225"/>
      <c r="E14" s="27"/>
      <c r="F14" s="185" t="s">
        <v>287</v>
      </c>
      <c r="G14" s="220"/>
      <c r="H14" s="220"/>
      <c r="I14" s="199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95" t="s">
        <v>228</v>
      </c>
      <c r="B16" s="196"/>
      <c r="C16" s="185" t="s">
        <v>288</v>
      </c>
      <c r="D16" s="220"/>
      <c r="E16" s="220"/>
      <c r="F16" s="220"/>
      <c r="G16" s="220"/>
      <c r="H16" s="220"/>
      <c r="I16" s="199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95" t="s">
        <v>229</v>
      </c>
      <c r="B18" s="196"/>
      <c r="C18" s="211" t="s">
        <v>289</v>
      </c>
      <c r="D18" s="212"/>
      <c r="E18" s="212"/>
      <c r="F18" s="212"/>
      <c r="G18" s="212"/>
      <c r="H18" s="212"/>
      <c r="I18" s="213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95" t="s">
        <v>230</v>
      </c>
      <c r="B20" s="196"/>
      <c r="C20" s="211" t="s">
        <v>290</v>
      </c>
      <c r="D20" s="214"/>
      <c r="E20" s="214"/>
      <c r="F20" s="214"/>
      <c r="G20" s="214"/>
      <c r="H20" s="214"/>
      <c r="I20" s="215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95" t="s">
        <v>231</v>
      </c>
      <c r="B22" s="196"/>
      <c r="C22" s="40">
        <v>472</v>
      </c>
      <c r="D22" s="185" t="s">
        <v>291</v>
      </c>
      <c r="E22" s="216"/>
      <c r="F22" s="217"/>
      <c r="G22" s="218"/>
      <c r="H22" s="219"/>
      <c r="I22" s="42"/>
      <c r="J22" s="18"/>
      <c r="K22" s="18"/>
      <c r="L22" s="18"/>
    </row>
    <row r="23" spans="1:12" ht="12.75">
      <c r="A23" s="36"/>
      <c r="B23" s="36"/>
      <c r="C23" s="27"/>
      <c r="D23" s="43"/>
      <c r="E23" s="43"/>
      <c r="F23" s="43"/>
      <c r="G23" s="43"/>
      <c r="H23" s="27"/>
      <c r="I23" s="28"/>
      <c r="J23" s="18"/>
      <c r="K23" s="18"/>
      <c r="L23" s="18"/>
    </row>
    <row r="24" spans="1:12" ht="12.75">
      <c r="A24" s="195" t="s">
        <v>232</v>
      </c>
      <c r="B24" s="196"/>
      <c r="C24" s="40">
        <v>5</v>
      </c>
      <c r="D24" s="185" t="s">
        <v>292</v>
      </c>
      <c r="E24" s="216"/>
      <c r="F24" s="216"/>
      <c r="G24" s="217"/>
      <c r="H24" s="34" t="s">
        <v>233</v>
      </c>
      <c r="I24" s="108">
        <v>2337</v>
      </c>
      <c r="J24" s="18"/>
      <c r="K24" s="18"/>
      <c r="L24" s="18"/>
    </row>
    <row r="25" spans="1:12" ht="12.75">
      <c r="A25" s="36"/>
      <c r="B25" s="36"/>
      <c r="C25" s="27"/>
      <c r="D25" s="43"/>
      <c r="E25" s="43"/>
      <c r="F25" s="43"/>
      <c r="G25" s="36"/>
      <c r="H25" s="36" t="s">
        <v>234</v>
      </c>
      <c r="I25" s="39"/>
      <c r="J25" s="18"/>
      <c r="K25" s="18"/>
      <c r="L25" s="18"/>
    </row>
    <row r="26" spans="1:12" ht="12.75">
      <c r="A26" s="195" t="s">
        <v>235</v>
      </c>
      <c r="B26" s="196"/>
      <c r="C26" s="44" t="s">
        <v>313</v>
      </c>
      <c r="D26" s="45"/>
      <c r="E26" s="18"/>
      <c r="F26" s="46"/>
      <c r="G26" s="195" t="s">
        <v>236</v>
      </c>
      <c r="H26" s="196"/>
      <c r="I26" s="47" t="s">
        <v>293</v>
      </c>
      <c r="J26" s="18"/>
      <c r="K26" s="18"/>
      <c r="L26" s="18"/>
    </row>
    <row r="27" spans="1:12" ht="12.75">
      <c r="A27" s="36"/>
      <c r="B27" s="36"/>
      <c r="C27" s="27"/>
      <c r="D27" s="46"/>
      <c r="E27" s="46"/>
      <c r="F27" s="46"/>
      <c r="G27" s="46"/>
      <c r="H27" s="27"/>
      <c r="I27" s="48"/>
      <c r="J27" s="18"/>
      <c r="K27" s="18"/>
      <c r="L27" s="18"/>
    </row>
    <row r="28" spans="1:12" ht="12.75">
      <c r="A28" s="174" t="s">
        <v>237</v>
      </c>
      <c r="B28" s="175"/>
      <c r="C28" s="176"/>
      <c r="D28" s="176"/>
      <c r="E28" s="208" t="s">
        <v>238</v>
      </c>
      <c r="F28" s="209"/>
      <c r="G28" s="209"/>
      <c r="H28" s="210" t="s">
        <v>239</v>
      </c>
      <c r="I28" s="210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9"/>
      <c r="I29" s="48"/>
      <c r="J29" s="18"/>
      <c r="K29" s="18"/>
      <c r="L29" s="18"/>
    </row>
    <row r="30" spans="1:12" ht="12.75">
      <c r="A30" s="188" t="s">
        <v>297</v>
      </c>
      <c r="B30" s="188"/>
      <c r="C30" s="188"/>
      <c r="D30" s="188"/>
      <c r="E30" s="189" t="s">
        <v>302</v>
      </c>
      <c r="F30" s="189"/>
      <c r="G30" s="189"/>
      <c r="H30" s="187" t="s">
        <v>308</v>
      </c>
      <c r="I30" s="187"/>
      <c r="J30" s="18"/>
      <c r="K30" s="18"/>
      <c r="L30" s="18"/>
    </row>
    <row r="31" spans="1:12" ht="12.75">
      <c r="A31" s="41"/>
      <c r="B31" s="41"/>
      <c r="C31" s="39"/>
      <c r="D31" s="172"/>
      <c r="E31" s="172"/>
      <c r="F31" s="172"/>
      <c r="G31" s="173"/>
      <c r="H31" s="27"/>
      <c r="I31" s="52"/>
      <c r="J31" s="18"/>
      <c r="K31" s="18"/>
      <c r="L31" s="18"/>
    </row>
    <row r="32" spans="1:12" ht="12.75">
      <c r="A32" s="188" t="s">
        <v>298</v>
      </c>
      <c r="B32" s="188"/>
      <c r="C32" s="188"/>
      <c r="D32" s="188"/>
      <c r="E32" s="189" t="s">
        <v>303</v>
      </c>
      <c r="F32" s="189"/>
      <c r="G32" s="189"/>
      <c r="H32" s="187" t="s">
        <v>309</v>
      </c>
      <c r="I32" s="187"/>
      <c r="J32" s="18"/>
      <c r="K32" s="18"/>
      <c r="L32" s="18"/>
    </row>
    <row r="33" spans="1:12" ht="12.75">
      <c r="A33" s="41"/>
      <c r="B33" s="41"/>
      <c r="C33" s="39"/>
      <c r="D33" s="50"/>
      <c r="E33" s="50"/>
      <c r="F33" s="50"/>
      <c r="G33" s="51"/>
      <c r="H33" s="27"/>
      <c r="I33" s="53"/>
      <c r="J33" s="18"/>
      <c r="K33" s="18"/>
      <c r="L33" s="18"/>
    </row>
    <row r="34" spans="1:12" ht="12.75">
      <c r="A34" s="188" t="s">
        <v>299</v>
      </c>
      <c r="B34" s="188"/>
      <c r="C34" s="188"/>
      <c r="D34" s="188"/>
      <c r="E34" s="189" t="s">
        <v>304</v>
      </c>
      <c r="F34" s="189"/>
      <c r="G34" s="189"/>
      <c r="H34" s="187" t="s">
        <v>310</v>
      </c>
      <c r="I34" s="187"/>
      <c r="J34" s="18"/>
      <c r="K34" s="18"/>
      <c r="L34" s="18"/>
    </row>
    <row r="35" spans="1:12" ht="12.75">
      <c r="A35" s="41"/>
      <c r="B35" s="41"/>
      <c r="C35" s="39"/>
      <c r="D35" s="50"/>
      <c r="E35" s="50"/>
      <c r="F35" s="50"/>
      <c r="G35" s="51"/>
      <c r="H35" s="27"/>
      <c r="I35" s="53"/>
      <c r="J35" s="18"/>
      <c r="K35" s="18"/>
      <c r="L35" s="18"/>
    </row>
    <row r="36" spans="1:12" ht="12.75">
      <c r="A36" s="188" t="s">
        <v>300</v>
      </c>
      <c r="B36" s="188"/>
      <c r="C36" s="188"/>
      <c r="D36" s="188"/>
      <c r="E36" s="189" t="s">
        <v>305</v>
      </c>
      <c r="F36" s="189"/>
      <c r="G36" s="189"/>
      <c r="H36" s="187" t="s">
        <v>311</v>
      </c>
      <c r="I36" s="187"/>
      <c r="J36" s="18"/>
      <c r="K36" s="18"/>
      <c r="L36" s="18"/>
    </row>
    <row r="37" spans="1:12" ht="12.75">
      <c r="A37" s="54"/>
      <c r="B37" s="54"/>
      <c r="C37" s="179"/>
      <c r="D37" s="180"/>
      <c r="E37" s="27"/>
      <c r="F37" s="179"/>
      <c r="G37" s="180"/>
      <c r="H37" s="27"/>
      <c r="I37" s="27"/>
      <c r="J37" s="18"/>
      <c r="K37" s="18"/>
      <c r="L37" s="18"/>
    </row>
    <row r="38" spans="1:12" ht="12.75">
      <c r="A38" s="188" t="s">
        <v>301</v>
      </c>
      <c r="B38" s="188"/>
      <c r="C38" s="188"/>
      <c r="D38" s="188"/>
      <c r="E38" s="189" t="s">
        <v>306</v>
      </c>
      <c r="F38" s="189"/>
      <c r="G38" s="189"/>
      <c r="H38" s="187" t="s">
        <v>312</v>
      </c>
      <c r="I38" s="187"/>
      <c r="J38" s="18"/>
      <c r="K38" s="18"/>
      <c r="L38" s="18"/>
    </row>
    <row r="39" spans="1:12" ht="12.75">
      <c r="A39" s="54"/>
      <c r="B39" s="54"/>
      <c r="C39" s="55"/>
      <c r="D39" s="56"/>
      <c r="E39" s="27"/>
      <c r="F39" s="55"/>
      <c r="G39" s="56"/>
      <c r="H39" s="27"/>
      <c r="I39" s="27"/>
      <c r="J39" s="18"/>
      <c r="K39" s="18"/>
      <c r="L39" s="18"/>
    </row>
    <row r="40" spans="1:12" ht="12.75">
      <c r="A40" s="188" t="s">
        <v>332</v>
      </c>
      <c r="B40" s="188"/>
      <c r="C40" s="188"/>
      <c r="D40" s="188"/>
      <c r="E40" s="189" t="s">
        <v>307</v>
      </c>
      <c r="F40" s="189"/>
      <c r="G40" s="189"/>
      <c r="H40" s="183"/>
      <c r="I40" s="184"/>
      <c r="J40" s="18"/>
      <c r="K40" s="18"/>
      <c r="L40" s="18"/>
    </row>
    <row r="41" spans="1:12" ht="12.75">
      <c r="A41" s="109"/>
      <c r="B41" s="109"/>
      <c r="C41" s="109"/>
      <c r="D41" s="109"/>
      <c r="E41" s="109"/>
      <c r="F41" s="109"/>
      <c r="G41" s="109"/>
      <c r="H41" s="59"/>
      <c r="I41" s="60"/>
      <c r="J41" s="18"/>
      <c r="K41" s="18"/>
      <c r="L41" s="18"/>
    </row>
    <row r="42" spans="1:12" ht="12.75">
      <c r="A42" s="188" t="s">
        <v>314</v>
      </c>
      <c r="B42" s="188"/>
      <c r="C42" s="188"/>
      <c r="D42" s="188"/>
      <c r="E42" s="189" t="s">
        <v>306</v>
      </c>
      <c r="F42" s="189"/>
      <c r="G42" s="189"/>
      <c r="H42" s="187" t="s">
        <v>316</v>
      </c>
      <c r="I42" s="187"/>
      <c r="J42" s="18"/>
      <c r="K42" s="18"/>
      <c r="L42" s="18"/>
    </row>
    <row r="43" spans="1:12" ht="12.75">
      <c r="A43" s="109"/>
      <c r="B43" s="109"/>
      <c r="C43" s="109"/>
      <c r="D43" s="109"/>
      <c r="E43" s="109"/>
      <c r="F43" s="109"/>
      <c r="G43" s="109"/>
      <c r="H43" s="59"/>
      <c r="I43" s="60"/>
      <c r="J43" s="18"/>
      <c r="K43" s="18"/>
      <c r="L43" s="18"/>
    </row>
    <row r="44" spans="1:12" ht="12.75">
      <c r="A44" s="188" t="s">
        <v>315</v>
      </c>
      <c r="B44" s="188"/>
      <c r="C44" s="188"/>
      <c r="D44" s="188"/>
      <c r="E44" s="189" t="s">
        <v>306</v>
      </c>
      <c r="F44" s="189"/>
      <c r="G44" s="189"/>
      <c r="H44" s="187" t="s">
        <v>317</v>
      </c>
      <c r="I44" s="187"/>
      <c r="J44" s="18"/>
      <c r="K44" s="18"/>
      <c r="L44" s="18"/>
    </row>
    <row r="45" spans="1:12" s="115" customFormat="1" ht="12.75">
      <c r="A45" s="110"/>
      <c r="B45" s="111"/>
      <c r="C45" s="111"/>
      <c r="D45" s="111"/>
      <c r="E45" s="110"/>
      <c r="F45" s="111"/>
      <c r="G45" s="111"/>
      <c r="H45" s="112"/>
      <c r="I45" s="113"/>
      <c r="J45" s="114"/>
      <c r="K45" s="114"/>
      <c r="L45" s="114"/>
    </row>
    <row r="46" spans="1:12" s="115" customFormat="1" ht="12.75">
      <c r="A46" s="171" t="s">
        <v>322</v>
      </c>
      <c r="B46" s="171"/>
      <c r="C46" s="171"/>
      <c r="D46" s="171"/>
      <c r="E46" s="232" t="s">
        <v>306</v>
      </c>
      <c r="F46" s="232"/>
      <c r="G46" s="232"/>
      <c r="H46" s="233" t="s">
        <v>323</v>
      </c>
      <c r="I46" s="233"/>
      <c r="J46" s="114"/>
      <c r="K46" s="114"/>
      <c r="L46" s="114"/>
    </row>
    <row r="47" spans="1:12" s="115" customFormat="1" ht="12.75">
      <c r="A47" s="110"/>
      <c r="B47" s="111"/>
      <c r="C47" s="111"/>
      <c r="D47" s="111"/>
      <c r="E47" s="110"/>
      <c r="F47" s="111"/>
      <c r="G47" s="111"/>
      <c r="H47" s="112"/>
      <c r="I47" s="113"/>
      <c r="J47" s="114"/>
      <c r="K47" s="114"/>
      <c r="L47" s="114"/>
    </row>
    <row r="48" spans="1:12" s="115" customFormat="1" ht="12.75">
      <c r="A48" s="171" t="s">
        <v>324</v>
      </c>
      <c r="B48" s="171"/>
      <c r="C48" s="171"/>
      <c r="D48" s="171"/>
      <c r="E48" s="232" t="s">
        <v>325</v>
      </c>
      <c r="F48" s="232"/>
      <c r="G48" s="232"/>
      <c r="H48" s="233" t="s">
        <v>326</v>
      </c>
      <c r="I48" s="233"/>
      <c r="J48" s="114"/>
      <c r="K48" s="114"/>
      <c r="L48" s="114"/>
    </row>
    <row r="49" spans="1:12" s="115" customFormat="1" ht="12.75">
      <c r="A49" s="110"/>
      <c r="B49" s="111"/>
      <c r="C49" s="111"/>
      <c r="D49" s="111"/>
      <c r="E49" s="110"/>
      <c r="F49" s="111"/>
      <c r="G49" s="111"/>
      <c r="H49" s="112"/>
      <c r="I49" s="113"/>
      <c r="J49" s="114"/>
      <c r="K49" s="114"/>
      <c r="L49" s="114"/>
    </row>
    <row r="50" spans="1:12" s="115" customFormat="1" ht="12.75">
      <c r="A50" s="171" t="s">
        <v>327</v>
      </c>
      <c r="B50" s="171"/>
      <c r="C50" s="171"/>
      <c r="D50" s="171"/>
      <c r="E50" s="232" t="s">
        <v>328</v>
      </c>
      <c r="F50" s="232"/>
      <c r="G50" s="232"/>
      <c r="H50" s="233" t="s">
        <v>329</v>
      </c>
      <c r="I50" s="233"/>
      <c r="J50" s="114"/>
      <c r="K50" s="114"/>
      <c r="L50" s="114"/>
    </row>
    <row r="51" spans="1:12" ht="12.75">
      <c r="A51" s="57"/>
      <c r="B51" s="58"/>
      <c r="C51" s="58"/>
      <c r="D51" s="58"/>
      <c r="E51" s="57"/>
      <c r="F51" s="58"/>
      <c r="G51" s="58"/>
      <c r="H51" s="59"/>
      <c r="I51" s="60"/>
      <c r="J51" s="18"/>
      <c r="K51" s="18"/>
      <c r="L51" s="18"/>
    </row>
    <row r="52" spans="1:12" ht="12.75">
      <c r="A52" s="54"/>
      <c r="B52" s="54"/>
      <c r="C52" s="55"/>
      <c r="D52" s="56"/>
      <c r="E52" s="27"/>
      <c r="F52" s="55"/>
      <c r="G52" s="56"/>
      <c r="H52" s="27"/>
      <c r="I52" s="27"/>
      <c r="J52" s="18"/>
      <c r="K52" s="18"/>
      <c r="L52" s="18"/>
    </row>
    <row r="53" spans="1:12" ht="12.75">
      <c r="A53" s="61"/>
      <c r="B53" s="61"/>
      <c r="C53" s="61"/>
      <c r="D53" s="38"/>
      <c r="E53" s="38"/>
      <c r="F53" s="61"/>
      <c r="G53" s="38"/>
      <c r="H53" s="38"/>
      <c r="I53" s="38"/>
      <c r="J53" s="18"/>
      <c r="K53" s="18"/>
      <c r="L53" s="18"/>
    </row>
    <row r="54" spans="1:12" ht="12.75">
      <c r="A54" s="192" t="s">
        <v>240</v>
      </c>
      <c r="B54" s="193"/>
      <c r="C54" s="183"/>
      <c r="D54" s="184"/>
      <c r="E54" s="28"/>
      <c r="F54" s="185"/>
      <c r="G54" s="186"/>
      <c r="H54" s="186"/>
      <c r="I54" s="178"/>
      <c r="J54" s="18"/>
      <c r="K54" s="18"/>
      <c r="L54" s="18"/>
    </row>
    <row r="55" spans="1:12" ht="12.75">
      <c r="A55" s="54"/>
      <c r="B55" s="54"/>
      <c r="C55" s="179"/>
      <c r="D55" s="180"/>
      <c r="E55" s="27"/>
      <c r="F55" s="179"/>
      <c r="G55" s="177"/>
      <c r="H55" s="62"/>
      <c r="I55" s="62"/>
      <c r="J55" s="18"/>
      <c r="K55" s="18"/>
      <c r="L55" s="18"/>
    </row>
    <row r="56" spans="1:12" ht="12.75">
      <c r="A56" s="192" t="s">
        <v>241</v>
      </c>
      <c r="B56" s="193"/>
      <c r="C56" s="170" t="s">
        <v>318</v>
      </c>
      <c r="D56" s="170"/>
      <c r="E56" s="170"/>
      <c r="F56" s="170"/>
      <c r="G56" s="170"/>
      <c r="H56" s="170"/>
      <c r="I56" s="170"/>
      <c r="J56" s="18"/>
      <c r="K56" s="18"/>
      <c r="L56" s="18"/>
    </row>
    <row r="57" spans="1:12" ht="12.75">
      <c r="A57" s="36"/>
      <c r="B57" s="36"/>
      <c r="C57" s="63" t="s">
        <v>242</v>
      </c>
      <c r="D57" s="28"/>
      <c r="E57" s="28"/>
      <c r="F57" s="28"/>
      <c r="G57" s="28"/>
      <c r="H57" s="28"/>
      <c r="I57" s="28"/>
      <c r="J57" s="18"/>
      <c r="K57" s="18"/>
      <c r="L57" s="18"/>
    </row>
    <row r="58" spans="1:12" ht="12.75">
      <c r="A58" s="192" t="s">
        <v>243</v>
      </c>
      <c r="B58" s="193"/>
      <c r="C58" s="207" t="s">
        <v>319</v>
      </c>
      <c r="D58" s="207"/>
      <c r="E58" s="207"/>
      <c r="F58" s="28"/>
      <c r="G58" s="34" t="s">
        <v>244</v>
      </c>
      <c r="H58" s="181" t="s">
        <v>319</v>
      </c>
      <c r="I58" s="181"/>
      <c r="J58" s="18"/>
      <c r="K58" s="18"/>
      <c r="L58" s="18"/>
    </row>
    <row r="59" spans="1:12" ht="12.75">
      <c r="A59" s="36"/>
      <c r="B59" s="36"/>
      <c r="C59" s="63"/>
      <c r="D59" s="28"/>
      <c r="E59" s="28"/>
      <c r="F59" s="28"/>
      <c r="G59" s="28"/>
      <c r="H59" s="28"/>
      <c r="I59" s="28"/>
      <c r="J59" s="18"/>
      <c r="K59" s="18"/>
      <c r="L59" s="18"/>
    </row>
    <row r="60" spans="1:12" ht="12.75">
      <c r="A60" s="192" t="s">
        <v>229</v>
      </c>
      <c r="B60" s="193"/>
      <c r="C60" s="194" t="s">
        <v>320</v>
      </c>
      <c r="D60" s="194"/>
      <c r="E60" s="194"/>
      <c r="F60" s="194"/>
      <c r="G60" s="194"/>
      <c r="H60" s="194"/>
      <c r="I60" s="194"/>
      <c r="J60" s="18"/>
      <c r="K60" s="18"/>
      <c r="L60" s="18"/>
    </row>
    <row r="61" spans="1:12" ht="12.75">
      <c r="A61" s="36"/>
      <c r="B61" s="36"/>
      <c r="C61" s="28"/>
      <c r="D61" s="28"/>
      <c r="E61" s="28"/>
      <c r="F61" s="28"/>
      <c r="G61" s="28"/>
      <c r="H61" s="28"/>
      <c r="I61" s="28"/>
      <c r="J61" s="18"/>
      <c r="K61" s="18"/>
      <c r="L61" s="18"/>
    </row>
    <row r="62" spans="1:12" ht="12.75">
      <c r="A62" s="195" t="s">
        <v>245</v>
      </c>
      <c r="B62" s="196"/>
      <c r="C62" s="197" t="s">
        <v>294</v>
      </c>
      <c r="D62" s="198"/>
      <c r="E62" s="198"/>
      <c r="F62" s="198"/>
      <c r="G62" s="198"/>
      <c r="H62" s="198"/>
      <c r="I62" s="199"/>
      <c r="J62" s="18"/>
      <c r="K62" s="18"/>
      <c r="L62" s="18"/>
    </row>
    <row r="63" spans="1:12" ht="12.75">
      <c r="A63" s="64"/>
      <c r="B63" s="64"/>
      <c r="C63" s="202" t="s">
        <v>246</v>
      </c>
      <c r="D63" s="202"/>
      <c r="E63" s="202"/>
      <c r="F63" s="202"/>
      <c r="G63" s="202"/>
      <c r="H63" s="202"/>
      <c r="I63" s="66"/>
      <c r="J63" s="18"/>
      <c r="K63" s="18"/>
      <c r="L63" s="18"/>
    </row>
    <row r="64" spans="1:12" ht="12.75">
      <c r="A64" s="64"/>
      <c r="B64" s="64"/>
      <c r="C64" s="65"/>
      <c r="D64" s="65"/>
      <c r="E64" s="65"/>
      <c r="F64" s="65"/>
      <c r="G64" s="65"/>
      <c r="H64" s="65"/>
      <c r="I64" s="66"/>
      <c r="J64" s="18"/>
      <c r="K64" s="18"/>
      <c r="L64" s="18"/>
    </row>
    <row r="65" spans="1:12" ht="12.75">
      <c r="A65" s="64"/>
      <c r="B65" s="200" t="s">
        <v>247</v>
      </c>
      <c r="C65" s="201"/>
      <c r="D65" s="201"/>
      <c r="E65" s="201"/>
      <c r="F65" s="100"/>
      <c r="G65" s="100"/>
      <c r="H65" s="101"/>
      <c r="I65" s="101"/>
      <c r="J65" s="18"/>
      <c r="K65" s="18"/>
      <c r="L65" s="18"/>
    </row>
    <row r="66" spans="1:12" ht="12.75">
      <c r="A66" s="64"/>
      <c r="B66" s="102" t="s">
        <v>295</v>
      </c>
      <c r="C66" s="103"/>
      <c r="D66" s="103"/>
      <c r="E66" s="103"/>
      <c r="F66" s="103"/>
      <c r="G66" s="103"/>
      <c r="H66" s="206" t="s">
        <v>279</v>
      </c>
      <c r="I66" s="206"/>
      <c r="J66" s="18"/>
      <c r="K66" s="18"/>
      <c r="L66" s="18"/>
    </row>
    <row r="67" spans="1:12" ht="12.75">
      <c r="A67" s="64"/>
      <c r="B67" s="102" t="s">
        <v>280</v>
      </c>
      <c r="C67" s="103"/>
      <c r="D67" s="103"/>
      <c r="E67" s="103"/>
      <c r="F67" s="103"/>
      <c r="G67" s="103"/>
      <c r="H67" s="206"/>
      <c r="I67" s="206"/>
      <c r="J67" s="18"/>
      <c r="K67" s="18"/>
      <c r="L67" s="18"/>
    </row>
    <row r="68" spans="1:12" ht="12.75">
      <c r="A68" s="64"/>
      <c r="B68" s="102" t="s">
        <v>281</v>
      </c>
      <c r="C68" s="103"/>
      <c r="D68" s="103"/>
      <c r="E68" s="103"/>
      <c r="F68" s="103"/>
      <c r="G68" s="103"/>
      <c r="H68" s="206"/>
      <c r="I68" s="206"/>
      <c r="J68" s="18"/>
      <c r="K68" s="18"/>
      <c r="L68" s="18"/>
    </row>
    <row r="69" spans="1:12" ht="12.75">
      <c r="A69" s="64"/>
      <c r="B69" s="104"/>
      <c r="C69" s="105"/>
      <c r="D69" s="105"/>
      <c r="E69" s="105"/>
      <c r="F69" s="105"/>
      <c r="G69" s="105"/>
      <c r="H69" s="206"/>
      <c r="I69" s="206"/>
      <c r="J69" s="18"/>
      <c r="K69" s="18"/>
      <c r="L69" s="18"/>
    </row>
    <row r="70" spans="1:12" ht="12.75">
      <c r="A70" s="64"/>
      <c r="B70" s="104"/>
      <c r="C70" s="105"/>
      <c r="D70" s="105"/>
      <c r="E70" s="105"/>
      <c r="F70" s="105"/>
      <c r="G70" s="105"/>
      <c r="H70" s="206"/>
      <c r="I70" s="206"/>
      <c r="J70" s="18"/>
      <c r="K70" s="18"/>
      <c r="L70" s="18"/>
    </row>
    <row r="71" spans="1:12" ht="12.75">
      <c r="A71" s="64"/>
      <c r="B71" s="64"/>
      <c r="C71" s="65"/>
      <c r="D71" s="65"/>
      <c r="E71" s="65"/>
      <c r="F71" s="65"/>
      <c r="G71" s="65"/>
      <c r="H71" s="65"/>
      <c r="I71" s="66"/>
      <c r="J71" s="18"/>
      <c r="K71" s="18"/>
      <c r="L71" s="18"/>
    </row>
    <row r="72" spans="1:12" ht="13.5" thickBot="1">
      <c r="A72" s="67" t="s">
        <v>248</v>
      </c>
      <c r="B72" s="28"/>
      <c r="C72" s="28"/>
      <c r="D72" s="28"/>
      <c r="E72" s="28"/>
      <c r="F72" s="28"/>
      <c r="G72" s="68"/>
      <c r="H72" s="69"/>
      <c r="I72" s="68"/>
      <c r="J72" s="18"/>
      <c r="K72" s="18"/>
      <c r="L72" s="18"/>
    </row>
    <row r="73" spans="1:12" ht="12.75">
      <c r="A73" s="28"/>
      <c r="B73" s="28"/>
      <c r="C73" s="28"/>
      <c r="D73" s="28"/>
      <c r="E73" s="64" t="s">
        <v>249</v>
      </c>
      <c r="F73" s="18"/>
      <c r="G73" s="203" t="s">
        <v>250</v>
      </c>
      <c r="H73" s="204"/>
      <c r="I73" s="205"/>
      <c r="J73" s="18"/>
      <c r="K73" s="18"/>
      <c r="L73" s="18"/>
    </row>
    <row r="74" spans="1:12" ht="12.75">
      <c r="A74" s="70"/>
      <c r="B74" s="70"/>
      <c r="C74" s="33"/>
      <c r="D74" s="33"/>
      <c r="E74" s="33"/>
      <c r="F74" s="33"/>
      <c r="G74" s="190"/>
      <c r="H74" s="191"/>
      <c r="I74" s="33"/>
      <c r="J74" s="18"/>
      <c r="K74" s="18"/>
      <c r="L74" s="18"/>
    </row>
  </sheetData>
  <sheetProtection/>
  <mergeCells count="86">
    <mergeCell ref="A50:D50"/>
    <mergeCell ref="E50:G50"/>
    <mergeCell ref="H50:I50"/>
    <mergeCell ref="E46:G46"/>
    <mergeCell ref="H46:I46"/>
    <mergeCell ref="A48:D48"/>
    <mergeCell ref="E48:G48"/>
    <mergeCell ref="H48:I48"/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56:I56"/>
    <mergeCell ref="C37:D37"/>
    <mergeCell ref="F37:G37"/>
    <mergeCell ref="A38:D38"/>
    <mergeCell ref="E38:G38"/>
    <mergeCell ref="H38:I38"/>
    <mergeCell ref="A40:D40"/>
    <mergeCell ref="E40:G40"/>
    <mergeCell ref="H40:I40"/>
    <mergeCell ref="A46:D46"/>
    <mergeCell ref="A58:B58"/>
    <mergeCell ref="C58:E58"/>
    <mergeCell ref="H58:I58"/>
    <mergeCell ref="A1:C1"/>
    <mergeCell ref="A56:B56"/>
    <mergeCell ref="A54:B54"/>
    <mergeCell ref="C54:D54"/>
    <mergeCell ref="F54:I54"/>
    <mergeCell ref="C55:D55"/>
    <mergeCell ref="F55:G55"/>
    <mergeCell ref="G74:H74"/>
    <mergeCell ref="A60:B60"/>
    <mergeCell ref="C60:I60"/>
    <mergeCell ref="A62:B62"/>
    <mergeCell ref="C62:I62"/>
    <mergeCell ref="B65:E65"/>
    <mergeCell ref="C63:H63"/>
    <mergeCell ref="G73:I73"/>
    <mergeCell ref="H66:I70"/>
    <mergeCell ref="H42:I42"/>
    <mergeCell ref="H44:I44"/>
    <mergeCell ref="A42:D42"/>
    <mergeCell ref="A44:D44"/>
    <mergeCell ref="E42:G42"/>
    <mergeCell ref="E44:G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60" r:id="rId3" display="vbolsec@varteks.com"/>
  </hyperlinks>
  <printOptions/>
  <pageMargins left="0.75" right="0.75" top="1" bottom="1" header="0.5" footer="0.5"/>
  <pageSetup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5">
      <selection activeCell="A118" sqref="A118:K118"/>
    </sheetView>
  </sheetViews>
  <sheetFormatPr defaultColWidth="9.140625" defaultRowHeight="12.75"/>
  <cols>
    <col min="10" max="10" width="9.8515625" style="0" bestFit="1" customWidth="1"/>
    <col min="11" max="11" width="11.00390625" style="0" customWidth="1"/>
  </cols>
  <sheetData>
    <row r="1" spans="1:11" ht="12.75">
      <c r="A1" s="234" t="s">
        <v>131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12.75">
      <c r="A2" s="238" t="s">
        <v>330</v>
      </c>
      <c r="B2" s="239"/>
      <c r="C2" s="239"/>
      <c r="D2" s="239"/>
      <c r="E2" s="239"/>
      <c r="F2" s="239"/>
      <c r="G2" s="239"/>
      <c r="H2" s="239"/>
      <c r="I2" s="239"/>
      <c r="J2" s="239"/>
      <c r="K2" s="237"/>
    </row>
    <row r="3" spans="1:11" ht="12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2.75">
      <c r="A4" s="244" t="s">
        <v>296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4.5" thickBot="1">
      <c r="A5" s="247" t="s">
        <v>50</v>
      </c>
      <c r="B5" s="248"/>
      <c r="C5" s="248"/>
      <c r="D5" s="248"/>
      <c r="E5" s="248"/>
      <c r="F5" s="248"/>
      <c r="G5" s="248"/>
      <c r="H5" s="249"/>
      <c r="I5" s="72" t="s">
        <v>251</v>
      </c>
      <c r="J5" s="73" t="s">
        <v>100</v>
      </c>
      <c r="K5" s="74" t="s">
        <v>101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76">
        <v>2</v>
      </c>
      <c r="J6" s="75">
        <v>3</v>
      </c>
      <c r="K6" s="75">
        <v>4</v>
      </c>
    </row>
    <row r="7" spans="1:11" ht="12.75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3"/>
    </row>
    <row r="8" spans="1:11" ht="12.75">
      <c r="A8" s="254" t="s">
        <v>51</v>
      </c>
      <c r="B8" s="255"/>
      <c r="C8" s="255"/>
      <c r="D8" s="255"/>
      <c r="E8" s="255"/>
      <c r="F8" s="255"/>
      <c r="G8" s="255"/>
      <c r="H8" s="256"/>
      <c r="I8" s="6">
        <v>1</v>
      </c>
      <c r="J8" s="116"/>
      <c r="K8" s="117"/>
    </row>
    <row r="9" spans="1:11" ht="12.75">
      <c r="A9" s="257" t="s">
        <v>8</v>
      </c>
      <c r="B9" s="258"/>
      <c r="C9" s="258"/>
      <c r="D9" s="258"/>
      <c r="E9" s="258"/>
      <c r="F9" s="258"/>
      <c r="G9" s="258"/>
      <c r="H9" s="259"/>
      <c r="I9" s="4">
        <v>2</v>
      </c>
      <c r="J9" s="119">
        <f>J10+J17+J27+J36+J40</f>
        <v>434246587</v>
      </c>
      <c r="K9" s="119">
        <f>K10+K17+K27+K36+K40</f>
        <v>805664625</v>
      </c>
    </row>
    <row r="10" spans="1:11" ht="12.75">
      <c r="A10" s="241" t="s">
        <v>176</v>
      </c>
      <c r="B10" s="242"/>
      <c r="C10" s="242"/>
      <c r="D10" s="242"/>
      <c r="E10" s="242"/>
      <c r="F10" s="242"/>
      <c r="G10" s="242"/>
      <c r="H10" s="243"/>
      <c r="I10" s="4">
        <v>3</v>
      </c>
      <c r="J10" s="118">
        <f>SUM(J11:J16)</f>
        <v>9392192</v>
      </c>
      <c r="K10" s="119">
        <f>SUM(K11:K16)</f>
        <v>7942676</v>
      </c>
    </row>
    <row r="11" spans="1:11" ht="12.75">
      <c r="A11" s="241" t="s">
        <v>102</v>
      </c>
      <c r="B11" s="242"/>
      <c r="C11" s="242"/>
      <c r="D11" s="242"/>
      <c r="E11" s="242"/>
      <c r="F11" s="242"/>
      <c r="G11" s="242"/>
      <c r="H11" s="243"/>
      <c r="I11" s="4">
        <v>4</v>
      </c>
      <c r="J11" s="116"/>
      <c r="K11" s="117"/>
    </row>
    <row r="12" spans="1:11" ht="12.75">
      <c r="A12" s="241" t="s">
        <v>9</v>
      </c>
      <c r="B12" s="242"/>
      <c r="C12" s="242"/>
      <c r="D12" s="242"/>
      <c r="E12" s="242"/>
      <c r="F12" s="242"/>
      <c r="G12" s="242"/>
      <c r="H12" s="243"/>
      <c r="I12" s="4">
        <v>5</v>
      </c>
      <c r="J12" s="116">
        <v>9246966</v>
      </c>
      <c r="K12" s="117">
        <v>7942676</v>
      </c>
    </row>
    <row r="13" spans="1:11" ht="12.75">
      <c r="A13" s="241" t="s">
        <v>103</v>
      </c>
      <c r="B13" s="242"/>
      <c r="C13" s="242"/>
      <c r="D13" s="242"/>
      <c r="E13" s="242"/>
      <c r="F13" s="242"/>
      <c r="G13" s="242"/>
      <c r="H13" s="243"/>
      <c r="I13" s="4">
        <v>6</v>
      </c>
      <c r="J13" s="116"/>
      <c r="K13" s="117"/>
    </row>
    <row r="14" spans="1:11" ht="12.75">
      <c r="A14" s="241" t="s">
        <v>179</v>
      </c>
      <c r="B14" s="242"/>
      <c r="C14" s="242"/>
      <c r="D14" s="242"/>
      <c r="E14" s="242"/>
      <c r="F14" s="242"/>
      <c r="G14" s="242"/>
      <c r="H14" s="243"/>
      <c r="I14" s="4">
        <v>7</v>
      </c>
      <c r="J14" s="116"/>
      <c r="K14" s="117"/>
    </row>
    <row r="15" spans="1:11" ht="12.75">
      <c r="A15" s="241" t="s">
        <v>180</v>
      </c>
      <c r="B15" s="242"/>
      <c r="C15" s="242"/>
      <c r="D15" s="242"/>
      <c r="E15" s="242"/>
      <c r="F15" s="242"/>
      <c r="G15" s="242"/>
      <c r="H15" s="243"/>
      <c r="I15" s="4">
        <v>8</v>
      </c>
      <c r="J15" s="116">
        <v>145226</v>
      </c>
      <c r="K15" s="117"/>
    </row>
    <row r="16" spans="1:11" ht="12.75">
      <c r="A16" s="241" t="s">
        <v>181</v>
      </c>
      <c r="B16" s="242"/>
      <c r="C16" s="242"/>
      <c r="D16" s="242"/>
      <c r="E16" s="242"/>
      <c r="F16" s="242"/>
      <c r="G16" s="242"/>
      <c r="H16" s="243"/>
      <c r="I16" s="4">
        <v>9</v>
      </c>
      <c r="J16" s="116"/>
      <c r="K16" s="117"/>
    </row>
    <row r="17" spans="1:11" ht="12.75">
      <c r="A17" s="241" t="s">
        <v>177</v>
      </c>
      <c r="B17" s="242"/>
      <c r="C17" s="242"/>
      <c r="D17" s="242"/>
      <c r="E17" s="242"/>
      <c r="F17" s="242"/>
      <c r="G17" s="242"/>
      <c r="H17" s="243"/>
      <c r="I17" s="4">
        <v>10</v>
      </c>
      <c r="J17" s="118">
        <f>SUM(J18:J26)</f>
        <v>397189543</v>
      </c>
      <c r="K17" s="119">
        <f>SUM(K18:K26)</f>
        <v>772690389</v>
      </c>
    </row>
    <row r="18" spans="1:11" ht="12.75">
      <c r="A18" s="241" t="s">
        <v>182</v>
      </c>
      <c r="B18" s="242"/>
      <c r="C18" s="242"/>
      <c r="D18" s="242"/>
      <c r="E18" s="242"/>
      <c r="F18" s="242"/>
      <c r="G18" s="242"/>
      <c r="H18" s="243"/>
      <c r="I18" s="4">
        <v>11</v>
      </c>
      <c r="J18" s="116">
        <v>54753233</v>
      </c>
      <c r="K18" s="120">
        <v>187556145</v>
      </c>
    </row>
    <row r="19" spans="1:11" ht="12.75">
      <c r="A19" s="241" t="s">
        <v>218</v>
      </c>
      <c r="B19" s="242"/>
      <c r="C19" s="242"/>
      <c r="D19" s="242"/>
      <c r="E19" s="242"/>
      <c r="F19" s="242"/>
      <c r="G19" s="242"/>
      <c r="H19" s="243"/>
      <c r="I19" s="4">
        <v>12</v>
      </c>
      <c r="J19" s="116">
        <v>266509862</v>
      </c>
      <c r="K19" s="120">
        <v>517868425</v>
      </c>
    </row>
    <row r="20" spans="1:11" ht="12.75">
      <c r="A20" s="241" t="s">
        <v>183</v>
      </c>
      <c r="B20" s="242"/>
      <c r="C20" s="242"/>
      <c r="D20" s="242"/>
      <c r="E20" s="242"/>
      <c r="F20" s="242"/>
      <c r="G20" s="242"/>
      <c r="H20" s="243"/>
      <c r="I20" s="4">
        <v>13</v>
      </c>
      <c r="J20" s="116">
        <v>62745404</v>
      </c>
      <c r="K20" s="120">
        <v>57169175</v>
      </c>
    </row>
    <row r="21" spans="1:11" ht="12.75">
      <c r="A21" s="241" t="s">
        <v>21</v>
      </c>
      <c r="B21" s="242"/>
      <c r="C21" s="242"/>
      <c r="D21" s="242"/>
      <c r="E21" s="242"/>
      <c r="F21" s="242"/>
      <c r="G21" s="242"/>
      <c r="H21" s="243"/>
      <c r="I21" s="4">
        <v>14</v>
      </c>
      <c r="J21" s="116">
        <v>11762520</v>
      </c>
      <c r="K21" s="120">
        <v>9039734</v>
      </c>
    </row>
    <row r="22" spans="1:11" ht="12.75">
      <c r="A22" s="241" t="s">
        <v>22</v>
      </c>
      <c r="B22" s="242"/>
      <c r="C22" s="242"/>
      <c r="D22" s="242"/>
      <c r="E22" s="242"/>
      <c r="F22" s="242"/>
      <c r="G22" s="242"/>
      <c r="H22" s="243"/>
      <c r="I22" s="4">
        <v>15</v>
      </c>
      <c r="J22" s="116"/>
      <c r="K22" s="117"/>
    </row>
    <row r="23" spans="1:11" ht="12.75">
      <c r="A23" s="241" t="s">
        <v>63</v>
      </c>
      <c r="B23" s="242"/>
      <c r="C23" s="242"/>
      <c r="D23" s="242"/>
      <c r="E23" s="242"/>
      <c r="F23" s="242"/>
      <c r="G23" s="242"/>
      <c r="H23" s="243"/>
      <c r="I23" s="4">
        <v>16</v>
      </c>
      <c r="J23" s="116"/>
      <c r="K23" s="117"/>
    </row>
    <row r="24" spans="1:11" ht="12.75">
      <c r="A24" s="241" t="s">
        <v>64</v>
      </c>
      <c r="B24" s="242"/>
      <c r="C24" s="242"/>
      <c r="D24" s="242"/>
      <c r="E24" s="242"/>
      <c r="F24" s="242"/>
      <c r="G24" s="242"/>
      <c r="H24" s="243"/>
      <c r="I24" s="4">
        <v>17</v>
      </c>
      <c r="J24" s="116">
        <v>1186476</v>
      </c>
      <c r="K24" s="120">
        <v>824862</v>
      </c>
    </row>
    <row r="25" spans="1:11" ht="12.75">
      <c r="A25" s="241" t="s">
        <v>65</v>
      </c>
      <c r="B25" s="242"/>
      <c r="C25" s="242"/>
      <c r="D25" s="242"/>
      <c r="E25" s="242"/>
      <c r="F25" s="242"/>
      <c r="G25" s="242"/>
      <c r="H25" s="243"/>
      <c r="I25" s="4">
        <v>18</v>
      </c>
      <c r="J25" s="116">
        <v>232048</v>
      </c>
      <c r="K25" s="120">
        <v>232048</v>
      </c>
    </row>
    <row r="26" spans="1:11" ht="12.75">
      <c r="A26" s="241" t="s">
        <v>66</v>
      </c>
      <c r="B26" s="242"/>
      <c r="C26" s="242"/>
      <c r="D26" s="242"/>
      <c r="E26" s="242"/>
      <c r="F26" s="242"/>
      <c r="G26" s="242"/>
      <c r="H26" s="243"/>
      <c r="I26" s="4">
        <v>19</v>
      </c>
      <c r="J26" s="116"/>
      <c r="K26" s="117"/>
    </row>
    <row r="27" spans="1:11" ht="12.75">
      <c r="A27" s="241" t="s">
        <v>164</v>
      </c>
      <c r="B27" s="242"/>
      <c r="C27" s="242"/>
      <c r="D27" s="242"/>
      <c r="E27" s="242"/>
      <c r="F27" s="242"/>
      <c r="G27" s="242"/>
      <c r="H27" s="243"/>
      <c r="I27" s="4">
        <v>20</v>
      </c>
      <c r="J27" s="118">
        <f>SUM(J28:J35)</f>
        <v>23728640</v>
      </c>
      <c r="K27" s="119">
        <f>SUM(K28:K35)</f>
        <v>21423349</v>
      </c>
    </row>
    <row r="28" spans="1:11" ht="12.75">
      <c r="A28" s="241" t="s">
        <v>67</v>
      </c>
      <c r="B28" s="242"/>
      <c r="C28" s="242"/>
      <c r="D28" s="242"/>
      <c r="E28" s="242"/>
      <c r="F28" s="242"/>
      <c r="G28" s="242"/>
      <c r="H28" s="243"/>
      <c r="I28" s="4">
        <v>21</v>
      </c>
      <c r="J28" s="116"/>
      <c r="K28" s="117"/>
    </row>
    <row r="29" spans="1:11" ht="12.75">
      <c r="A29" s="241" t="s">
        <v>68</v>
      </c>
      <c r="B29" s="242"/>
      <c r="C29" s="242"/>
      <c r="D29" s="242"/>
      <c r="E29" s="242"/>
      <c r="F29" s="242"/>
      <c r="G29" s="242"/>
      <c r="H29" s="243"/>
      <c r="I29" s="4">
        <v>22</v>
      </c>
      <c r="J29" s="116"/>
      <c r="K29" s="117"/>
    </row>
    <row r="30" spans="1:11" ht="12.75">
      <c r="A30" s="241" t="s">
        <v>69</v>
      </c>
      <c r="B30" s="242"/>
      <c r="C30" s="242"/>
      <c r="D30" s="242"/>
      <c r="E30" s="242"/>
      <c r="F30" s="242"/>
      <c r="G30" s="242"/>
      <c r="H30" s="243"/>
      <c r="I30" s="4">
        <v>23</v>
      </c>
      <c r="J30" s="116">
        <v>165900</v>
      </c>
      <c r="K30" s="120">
        <v>165900</v>
      </c>
    </row>
    <row r="31" spans="1:11" ht="12.75">
      <c r="A31" s="241" t="s">
        <v>74</v>
      </c>
      <c r="B31" s="242"/>
      <c r="C31" s="242"/>
      <c r="D31" s="242"/>
      <c r="E31" s="242"/>
      <c r="F31" s="242"/>
      <c r="G31" s="242"/>
      <c r="H31" s="243"/>
      <c r="I31" s="4">
        <v>24</v>
      </c>
      <c r="J31" s="116"/>
      <c r="K31" s="117"/>
    </row>
    <row r="32" spans="1:11" ht="12.75">
      <c r="A32" s="241" t="s">
        <v>75</v>
      </c>
      <c r="B32" s="242"/>
      <c r="C32" s="242"/>
      <c r="D32" s="242"/>
      <c r="E32" s="242"/>
      <c r="F32" s="242"/>
      <c r="G32" s="242"/>
      <c r="H32" s="243"/>
      <c r="I32" s="4">
        <v>25</v>
      </c>
      <c r="J32" s="116"/>
      <c r="K32" s="117"/>
    </row>
    <row r="33" spans="1:11" ht="12.75">
      <c r="A33" s="241" t="s">
        <v>76</v>
      </c>
      <c r="B33" s="242"/>
      <c r="C33" s="242"/>
      <c r="D33" s="242"/>
      <c r="E33" s="242"/>
      <c r="F33" s="242"/>
      <c r="G33" s="242"/>
      <c r="H33" s="243"/>
      <c r="I33" s="4">
        <v>26</v>
      </c>
      <c r="J33" s="116">
        <v>730375</v>
      </c>
      <c r="K33" s="117">
        <v>730375</v>
      </c>
    </row>
    <row r="34" spans="1:11" ht="12.75">
      <c r="A34" s="241" t="s">
        <v>70</v>
      </c>
      <c r="B34" s="242"/>
      <c r="C34" s="242"/>
      <c r="D34" s="242"/>
      <c r="E34" s="242"/>
      <c r="F34" s="242"/>
      <c r="G34" s="242"/>
      <c r="H34" s="243"/>
      <c r="I34" s="4">
        <v>27</v>
      </c>
      <c r="J34" s="116">
        <v>4365453</v>
      </c>
      <c r="K34" s="117">
        <v>4365453</v>
      </c>
    </row>
    <row r="35" spans="1:11" ht="12.75">
      <c r="A35" s="241" t="s">
        <v>156</v>
      </c>
      <c r="B35" s="242"/>
      <c r="C35" s="242"/>
      <c r="D35" s="242"/>
      <c r="E35" s="242"/>
      <c r="F35" s="242"/>
      <c r="G35" s="242"/>
      <c r="H35" s="243"/>
      <c r="I35" s="4">
        <v>28</v>
      </c>
      <c r="J35" s="116">
        <v>18466912</v>
      </c>
      <c r="K35" s="117">
        <v>16161621</v>
      </c>
    </row>
    <row r="36" spans="1:11" ht="12.75">
      <c r="A36" s="241" t="s">
        <v>157</v>
      </c>
      <c r="B36" s="242"/>
      <c r="C36" s="242"/>
      <c r="D36" s="242"/>
      <c r="E36" s="242"/>
      <c r="F36" s="242"/>
      <c r="G36" s="242"/>
      <c r="H36" s="243"/>
      <c r="I36" s="4">
        <v>29</v>
      </c>
      <c r="J36" s="166">
        <f>SUM(J37:J39)</f>
        <v>3936212</v>
      </c>
      <c r="K36" s="167">
        <v>3608211</v>
      </c>
    </row>
    <row r="37" spans="1:11" ht="12.75">
      <c r="A37" s="241" t="s">
        <v>71</v>
      </c>
      <c r="B37" s="242"/>
      <c r="C37" s="242"/>
      <c r="D37" s="242"/>
      <c r="E37" s="242"/>
      <c r="F37" s="242"/>
      <c r="G37" s="242"/>
      <c r="H37" s="243"/>
      <c r="I37" s="4">
        <v>30</v>
      </c>
      <c r="J37" s="116"/>
      <c r="K37" s="117"/>
    </row>
    <row r="38" spans="1:11" ht="12.75">
      <c r="A38" s="241" t="s">
        <v>72</v>
      </c>
      <c r="B38" s="242"/>
      <c r="C38" s="242"/>
      <c r="D38" s="242"/>
      <c r="E38" s="242"/>
      <c r="F38" s="242"/>
      <c r="G38" s="242"/>
      <c r="H38" s="243"/>
      <c r="I38" s="4">
        <v>31</v>
      </c>
      <c r="J38" s="116">
        <v>3936212</v>
      </c>
      <c r="K38" s="117">
        <v>3608211</v>
      </c>
    </row>
    <row r="39" spans="1:11" ht="12.75">
      <c r="A39" s="241" t="s">
        <v>73</v>
      </c>
      <c r="B39" s="242"/>
      <c r="C39" s="242"/>
      <c r="D39" s="242"/>
      <c r="E39" s="242"/>
      <c r="F39" s="242"/>
      <c r="G39" s="242"/>
      <c r="H39" s="243"/>
      <c r="I39" s="4">
        <v>32</v>
      </c>
      <c r="J39" s="116"/>
      <c r="K39" s="117"/>
    </row>
    <row r="40" spans="1:11" ht="12.75">
      <c r="A40" s="241" t="s">
        <v>158</v>
      </c>
      <c r="B40" s="242"/>
      <c r="C40" s="242"/>
      <c r="D40" s="242"/>
      <c r="E40" s="242"/>
      <c r="F40" s="242"/>
      <c r="G40" s="242"/>
      <c r="H40" s="243"/>
      <c r="I40" s="4">
        <v>33</v>
      </c>
      <c r="J40" s="161"/>
      <c r="K40" s="162"/>
    </row>
    <row r="41" spans="1:11" ht="12.75">
      <c r="A41" s="257" t="s">
        <v>211</v>
      </c>
      <c r="B41" s="258"/>
      <c r="C41" s="258"/>
      <c r="D41" s="258"/>
      <c r="E41" s="258"/>
      <c r="F41" s="258"/>
      <c r="G41" s="258"/>
      <c r="H41" s="259"/>
      <c r="I41" s="4">
        <v>34</v>
      </c>
      <c r="J41" s="167">
        <f>+J42+J50+J57+J65</f>
        <v>221155823</v>
      </c>
      <c r="K41" s="167">
        <f>+K42+K50+K57+K65</f>
        <v>142611105</v>
      </c>
    </row>
    <row r="42" spans="1:11" ht="12.75">
      <c r="A42" s="241" t="s">
        <v>92</v>
      </c>
      <c r="B42" s="242"/>
      <c r="C42" s="242"/>
      <c r="D42" s="242"/>
      <c r="E42" s="242"/>
      <c r="F42" s="242"/>
      <c r="G42" s="242"/>
      <c r="H42" s="243"/>
      <c r="I42" s="4">
        <v>35</v>
      </c>
      <c r="J42" s="163">
        <f>SUM(J43:J49)</f>
        <v>156463146</v>
      </c>
      <c r="K42" s="163">
        <f>SUM(K43:K49)</f>
        <v>91311157</v>
      </c>
    </row>
    <row r="43" spans="1:11" ht="12.75">
      <c r="A43" s="241" t="s">
        <v>107</v>
      </c>
      <c r="B43" s="242"/>
      <c r="C43" s="242"/>
      <c r="D43" s="242"/>
      <c r="E43" s="242"/>
      <c r="F43" s="242"/>
      <c r="G43" s="242"/>
      <c r="H43" s="243"/>
      <c r="I43" s="4">
        <v>36</v>
      </c>
      <c r="J43" s="116">
        <v>24903638</v>
      </c>
      <c r="K43" s="165">
        <v>33330637</v>
      </c>
    </row>
    <row r="44" spans="1:11" ht="12.75">
      <c r="A44" s="241" t="s">
        <v>108</v>
      </c>
      <c r="B44" s="242"/>
      <c r="C44" s="242"/>
      <c r="D44" s="242"/>
      <c r="E44" s="242"/>
      <c r="F44" s="242"/>
      <c r="G44" s="242"/>
      <c r="H44" s="243"/>
      <c r="I44" s="4">
        <v>37</v>
      </c>
      <c r="J44" s="116">
        <v>7701697</v>
      </c>
      <c r="K44" s="120">
        <v>3416655</v>
      </c>
    </row>
    <row r="45" spans="1:11" ht="12.75">
      <c r="A45" s="241" t="s">
        <v>77</v>
      </c>
      <c r="B45" s="242"/>
      <c r="C45" s="242"/>
      <c r="D45" s="242"/>
      <c r="E45" s="242"/>
      <c r="F45" s="242"/>
      <c r="G45" s="242"/>
      <c r="H45" s="243"/>
      <c r="I45" s="4">
        <v>38</v>
      </c>
      <c r="J45" s="116">
        <v>33470720</v>
      </c>
      <c r="K45" s="120">
        <v>23482388</v>
      </c>
    </row>
    <row r="46" spans="1:11" ht="12.75">
      <c r="A46" s="241" t="s">
        <v>78</v>
      </c>
      <c r="B46" s="242"/>
      <c r="C46" s="242"/>
      <c r="D46" s="242"/>
      <c r="E46" s="242"/>
      <c r="F46" s="242"/>
      <c r="G46" s="242"/>
      <c r="H46" s="243"/>
      <c r="I46" s="4">
        <v>39</v>
      </c>
      <c r="J46" s="116">
        <v>44165052</v>
      </c>
      <c r="K46" s="120">
        <v>30631843</v>
      </c>
    </row>
    <row r="47" spans="1:11" ht="12.75">
      <c r="A47" s="241" t="s">
        <v>79</v>
      </c>
      <c r="B47" s="242"/>
      <c r="C47" s="242"/>
      <c r="D47" s="242"/>
      <c r="E47" s="242"/>
      <c r="F47" s="242"/>
      <c r="G47" s="242"/>
      <c r="H47" s="243"/>
      <c r="I47" s="4">
        <v>40</v>
      </c>
      <c r="J47" s="116">
        <v>899706</v>
      </c>
      <c r="K47" s="120">
        <v>449634</v>
      </c>
    </row>
    <row r="48" spans="1:11" ht="12.75">
      <c r="A48" s="241" t="s">
        <v>80</v>
      </c>
      <c r="B48" s="242"/>
      <c r="C48" s="242"/>
      <c r="D48" s="242"/>
      <c r="E48" s="242"/>
      <c r="F48" s="242"/>
      <c r="G48" s="242"/>
      <c r="H48" s="243"/>
      <c r="I48" s="4">
        <v>41</v>
      </c>
      <c r="J48" s="116">
        <v>45322333</v>
      </c>
      <c r="K48" s="120">
        <v>0</v>
      </c>
    </row>
    <row r="49" spans="1:11" ht="12.75">
      <c r="A49" s="241" t="s">
        <v>81</v>
      </c>
      <c r="B49" s="242"/>
      <c r="C49" s="242"/>
      <c r="D49" s="242"/>
      <c r="E49" s="242"/>
      <c r="F49" s="242"/>
      <c r="G49" s="242"/>
      <c r="H49" s="243"/>
      <c r="I49" s="4">
        <v>42</v>
      </c>
      <c r="J49" s="161"/>
      <c r="K49" s="162"/>
    </row>
    <row r="50" spans="1:11" ht="12.75">
      <c r="A50" s="241" t="s">
        <v>93</v>
      </c>
      <c r="B50" s="242"/>
      <c r="C50" s="242"/>
      <c r="D50" s="242"/>
      <c r="E50" s="242"/>
      <c r="F50" s="242"/>
      <c r="G50" s="242"/>
      <c r="H50" s="243"/>
      <c r="I50" s="4">
        <v>43</v>
      </c>
      <c r="J50" s="166">
        <f>SUM(J51:J56)</f>
        <v>55811648</v>
      </c>
      <c r="K50" s="167">
        <f>SUM(K51:K56)</f>
        <v>40069367</v>
      </c>
    </row>
    <row r="51" spans="1:11" ht="12.75">
      <c r="A51" s="241" t="s">
        <v>171</v>
      </c>
      <c r="B51" s="242"/>
      <c r="C51" s="242"/>
      <c r="D51" s="242"/>
      <c r="E51" s="242"/>
      <c r="F51" s="242"/>
      <c r="G51" s="242"/>
      <c r="H51" s="243"/>
      <c r="I51" s="4">
        <v>44</v>
      </c>
      <c r="J51" s="116"/>
      <c r="K51" s="120"/>
    </row>
    <row r="52" spans="1:11" ht="12.75">
      <c r="A52" s="241" t="s">
        <v>172</v>
      </c>
      <c r="B52" s="242"/>
      <c r="C52" s="242"/>
      <c r="D52" s="242"/>
      <c r="E52" s="242"/>
      <c r="F52" s="242"/>
      <c r="G52" s="242"/>
      <c r="H52" s="243"/>
      <c r="I52" s="4">
        <v>45</v>
      </c>
      <c r="J52" s="116">
        <v>47941993</v>
      </c>
      <c r="K52" s="120">
        <v>26483372</v>
      </c>
    </row>
    <row r="53" spans="1:11" ht="12.75">
      <c r="A53" s="241" t="s">
        <v>173</v>
      </c>
      <c r="B53" s="242"/>
      <c r="C53" s="242"/>
      <c r="D53" s="242"/>
      <c r="E53" s="242"/>
      <c r="F53" s="242"/>
      <c r="G53" s="242"/>
      <c r="H53" s="243"/>
      <c r="I53" s="4">
        <v>46</v>
      </c>
      <c r="J53" s="116"/>
      <c r="K53" s="120"/>
    </row>
    <row r="54" spans="1:11" ht="12.75">
      <c r="A54" s="241" t="s">
        <v>174</v>
      </c>
      <c r="B54" s="242"/>
      <c r="C54" s="242"/>
      <c r="D54" s="242"/>
      <c r="E54" s="242"/>
      <c r="F54" s="242"/>
      <c r="G54" s="242"/>
      <c r="H54" s="243"/>
      <c r="I54" s="4">
        <v>47</v>
      </c>
      <c r="J54" s="116">
        <v>566906</v>
      </c>
      <c r="K54" s="120">
        <v>558491</v>
      </c>
    </row>
    <row r="55" spans="1:11" ht="12.75">
      <c r="A55" s="241" t="s">
        <v>5</v>
      </c>
      <c r="B55" s="242"/>
      <c r="C55" s="242"/>
      <c r="D55" s="242"/>
      <c r="E55" s="242"/>
      <c r="F55" s="242"/>
      <c r="G55" s="242"/>
      <c r="H55" s="243"/>
      <c r="I55" s="4">
        <v>48</v>
      </c>
      <c r="J55" s="116">
        <v>6733485</v>
      </c>
      <c r="K55" s="120">
        <v>12497085</v>
      </c>
    </row>
    <row r="56" spans="1:11" ht="12.75">
      <c r="A56" s="241" t="s">
        <v>6</v>
      </c>
      <c r="B56" s="242"/>
      <c r="C56" s="242"/>
      <c r="D56" s="242"/>
      <c r="E56" s="242"/>
      <c r="F56" s="242"/>
      <c r="G56" s="242"/>
      <c r="H56" s="243"/>
      <c r="I56" s="4">
        <v>49</v>
      </c>
      <c r="J56" s="116">
        <v>569264</v>
      </c>
      <c r="K56" s="120">
        <v>530419</v>
      </c>
    </row>
    <row r="57" spans="1:11" ht="12.75">
      <c r="A57" s="241" t="s">
        <v>94</v>
      </c>
      <c r="B57" s="242"/>
      <c r="C57" s="242"/>
      <c r="D57" s="242"/>
      <c r="E57" s="242"/>
      <c r="F57" s="242"/>
      <c r="G57" s="242"/>
      <c r="H57" s="243"/>
      <c r="I57" s="4">
        <v>50</v>
      </c>
      <c r="J57" s="163">
        <f>SUM(J58:J64)</f>
        <v>5874930</v>
      </c>
      <c r="K57" s="163">
        <f>SUM(K58:K64)</f>
        <v>9298507</v>
      </c>
    </row>
    <row r="58" spans="1:11" ht="12.75">
      <c r="A58" s="241" t="s">
        <v>67</v>
      </c>
      <c r="B58" s="242"/>
      <c r="C58" s="242"/>
      <c r="D58" s="242"/>
      <c r="E58" s="242"/>
      <c r="F58" s="242"/>
      <c r="G58" s="242"/>
      <c r="H58" s="243"/>
      <c r="I58" s="4">
        <v>51</v>
      </c>
      <c r="J58" s="116"/>
      <c r="K58" s="117"/>
    </row>
    <row r="59" spans="1:11" ht="12.75">
      <c r="A59" s="241" t="s">
        <v>68</v>
      </c>
      <c r="B59" s="242"/>
      <c r="C59" s="242"/>
      <c r="D59" s="242"/>
      <c r="E59" s="242"/>
      <c r="F59" s="242"/>
      <c r="G59" s="242"/>
      <c r="H59" s="243"/>
      <c r="I59" s="4">
        <v>52</v>
      </c>
      <c r="J59" s="116"/>
      <c r="K59" s="117"/>
    </row>
    <row r="60" spans="1:11" ht="12.75">
      <c r="A60" s="241" t="s">
        <v>213</v>
      </c>
      <c r="B60" s="242"/>
      <c r="C60" s="242"/>
      <c r="D60" s="242"/>
      <c r="E60" s="242"/>
      <c r="F60" s="242"/>
      <c r="G60" s="242"/>
      <c r="H60" s="243"/>
      <c r="I60" s="4">
        <v>53</v>
      </c>
      <c r="J60" s="116"/>
      <c r="K60" s="117"/>
    </row>
    <row r="61" spans="1:11" ht="12.75">
      <c r="A61" s="241" t="s">
        <v>74</v>
      </c>
      <c r="B61" s="242"/>
      <c r="C61" s="242"/>
      <c r="D61" s="242"/>
      <c r="E61" s="242"/>
      <c r="F61" s="242"/>
      <c r="G61" s="242"/>
      <c r="H61" s="243"/>
      <c r="I61" s="4">
        <v>54</v>
      </c>
      <c r="J61" s="116">
        <v>2293581</v>
      </c>
      <c r="K61" s="120">
        <v>1978131</v>
      </c>
    </row>
    <row r="62" spans="1:11" ht="12.75">
      <c r="A62" s="241" t="s">
        <v>75</v>
      </c>
      <c r="B62" s="242"/>
      <c r="C62" s="242"/>
      <c r="D62" s="242"/>
      <c r="E62" s="242"/>
      <c r="F62" s="242"/>
      <c r="G62" s="242"/>
      <c r="H62" s="243"/>
      <c r="I62" s="4">
        <v>55</v>
      </c>
      <c r="J62" s="116">
        <v>3581349</v>
      </c>
      <c r="K62" s="117">
        <v>7320376</v>
      </c>
    </row>
    <row r="63" spans="1:11" ht="12.75">
      <c r="A63" s="241" t="s">
        <v>76</v>
      </c>
      <c r="B63" s="242"/>
      <c r="C63" s="242"/>
      <c r="D63" s="242"/>
      <c r="E63" s="242"/>
      <c r="F63" s="242"/>
      <c r="G63" s="242"/>
      <c r="H63" s="243"/>
      <c r="I63" s="4">
        <v>56</v>
      </c>
      <c r="J63" s="116"/>
      <c r="K63" s="117"/>
    </row>
    <row r="64" spans="1:11" ht="12.75">
      <c r="A64" s="241" t="s">
        <v>40</v>
      </c>
      <c r="B64" s="242"/>
      <c r="C64" s="242"/>
      <c r="D64" s="242"/>
      <c r="E64" s="242"/>
      <c r="F64" s="242"/>
      <c r="G64" s="242"/>
      <c r="H64" s="243"/>
      <c r="I64" s="4">
        <v>57</v>
      </c>
      <c r="J64" s="116"/>
      <c r="K64" s="120"/>
    </row>
    <row r="65" spans="1:11" ht="12.75">
      <c r="A65" s="241" t="s">
        <v>178</v>
      </c>
      <c r="B65" s="242"/>
      <c r="C65" s="242"/>
      <c r="D65" s="242"/>
      <c r="E65" s="242"/>
      <c r="F65" s="242"/>
      <c r="G65" s="242"/>
      <c r="H65" s="243"/>
      <c r="I65" s="4">
        <v>58</v>
      </c>
      <c r="J65" s="163">
        <v>3006099</v>
      </c>
      <c r="K65" s="164">
        <v>1932074</v>
      </c>
    </row>
    <row r="66" spans="1:11" ht="12.75">
      <c r="A66" s="257" t="s">
        <v>47</v>
      </c>
      <c r="B66" s="258"/>
      <c r="C66" s="258"/>
      <c r="D66" s="258"/>
      <c r="E66" s="258"/>
      <c r="F66" s="258"/>
      <c r="G66" s="258"/>
      <c r="H66" s="259"/>
      <c r="I66" s="4">
        <v>59</v>
      </c>
      <c r="J66" s="116">
        <v>1013523</v>
      </c>
      <c r="K66" s="117">
        <v>445538</v>
      </c>
    </row>
    <row r="67" spans="1:11" ht="12.75">
      <c r="A67" s="257" t="s">
        <v>212</v>
      </c>
      <c r="B67" s="258"/>
      <c r="C67" s="258"/>
      <c r="D67" s="258"/>
      <c r="E67" s="258"/>
      <c r="F67" s="258"/>
      <c r="G67" s="258"/>
      <c r="H67" s="259"/>
      <c r="I67" s="4">
        <v>60</v>
      </c>
      <c r="J67" s="167">
        <f>J8+J9+J41+J66</f>
        <v>656415933</v>
      </c>
      <c r="K67" s="167">
        <f>K8+K9+K41+K66</f>
        <v>948721268</v>
      </c>
    </row>
    <row r="68" spans="1:11" ht="12.75">
      <c r="A68" s="263" t="s">
        <v>82</v>
      </c>
      <c r="B68" s="264"/>
      <c r="C68" s="264"/>
      <c r="D68" s="264"/>
      <c r="E68" s="264"/>
      <c r="F68" s="264"/>
      <c r="G68" s="264"/>
      <c r="H68" s="265"/>
      <c r="I68" s="7">
        <v>61</v>
      </c>
      <c r="J68" s="116">
        <v>48637632</v>
      </c>
      <c r="K68" s="117">
        <v>49071687</v>
      </c>
    </row>
    <row r="69" spans="1:11" ht="12.75">
      <c r="A69" s="266" t="s">
        <v>49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 ht="12.75">
      <c r="A70" s="254" t="s">
        <v>165</v>
      </c>
      <c r="B70" s="255"/>
      <c r="C70" s="255"/>
      <c r="D70" s="255"/>
      <c r="E70" s="255"/>
      <c r="F70" s="255"/>
      <c r="G70" s="255"/>
      <c r="H70" s="256"/>
      <c r="I70" s="6">
        <v>62</v>
      </c>
      <c r="J70" s="119">
        <f>J71+J72+J73+J79-J80-J83+J84</f>
        <v>110624206</v>
      </c>
      <c r="K70" s="119">
        <f>K71+K72+K73+K79-K80-K83+K84</f>
        <v>316703078</v>
      </c>
    </row>
    <row r="71" spans="1:11" ht="12.75">
      <c r="A71" s="241" t="s">
        <v>121</v>
      </c>
      <c r="B71" s="242"/>
      <c r="C71" s="242"/>
      <c r="D71" s="242"/>
      <c r="E71" s="242"/>
      <c r="F71" s="242"/>
      <c r="G71" s="242"/>
      <c r="H71" s="243"/>
      <c r="I71" s="4">
        <v>63</v>
      </c>
      <c r="J71" s="116">
        <v>384161400</v>
      </c>
      <c r="K71" s="121">
        <v>96040350</v>
      </c>
    </row>
    <row r="72" spans="1:11" ht="12.75">
      <c r="A72" s="241" t="s">
        <v>122</v>
      </c>
      <c r="B72" s="242"/>
      <c r="C72" s="242"/>
      <c r="D72" s="242"/>
      <c r="E72" s="242"/>
      <c r="F72" s="242"/>
      <c r="G72" s="242"/>
      <c r="H72" s="243"/>
      <c r="I72" s="4">
        <v>64</v>
      </c>
      <c r="J72" s="116"/>
      <c r="K72" s="121">
        <v>17748231</v>
      </c>
    </row>
    <row r="73" spans="1:11" ht="12.75">
      <c r="A73" s="241" t="s">
        <v>123</v>
      </c>
      <c r="B73" s="242"/>
      <c r="C73" s="242"/>
      <c r="D73" s="242"/>
      <c r="E73" s="242"/>
      <c r="F73" s="242"/>
      <c r="G73" s="242"/>
      <c r="H73" s="243"/>
      <c r="I73" s="4">
        <v>65</v>
      </c>
      <c r="J73" s="118">
        <f>J74+J75-J76+J77+J78</f>
        <v>10428371</v>
      </c>
      <c r="K73" s="118">
        <f>K74+K75-K76+K77+K78</f>
        <v>246700</v>
      </c>
    </row>
    <row r="74" spans="1:11" ht="12.75">
      <c r="A74" s="241" t="s">
        <v>124</v>
      </c>
      <c r="B74" s="242"/>
      <c r="C74" s="242"/>
      <c r="D74" s="242"/>
      <c r="E74" s="242"/>
      <c r="F74" s="242"/>
      <c r="G74" s="242"/>
      <c r="H74" s="243"/>
      <c r="I74" s="4">
        <v>66</v>
      </c>
      <c r="J74" s="116"/>
      <c r="K74" s="117"/>
    </row>
    <row r="75" spans="1:11" ht="12.75">
      <c r="A75" s="241" t="s">
        <v>125</v>
      </c>
      <c r="B75" s="242"/>
      <c r="C75" s="242"/>
      <c r="D75" s="242"/>
      <c r="E75" s="242"/>
      <c r="F75" s="242"/>
      <c r="G75" s="242"/>
      <c r="H75" s="243"/>
      <c r="I75" s="4">
        <v>67</v>
      </c>
      <c r="J75" s="116">
        <v>46013062</v>
      </c>
      <c r="K75" s="117">
        <v>9182650</v>
      </c>
    </row>
    <row r="76" spans="1:11" ht="12.75">
      <c r="A76" s="241" t="s">
        <v>113</v>
      </c>
      <c r="B76" s="242"/>
      <c r="C76" s="242"/>
      <c r="D76" s="242"/>
      <c r="E76" s="242"/>
      <c r="F76" s="242"/>
      <c r="G76" s="242"/>
      <c r="H76" s="243"/>
      <c r="I76" s="4">
        <v>68</v>
      </c>
      <c r="J76" s="116">
        <v>36730600</v>
      </c>
      <c r="K76" s="117">
        <v>9182650</v>
      </c>
    </row>
    <row r="77" spans="1:11" ht="12.75">
      <c r="A77" s="241" t="s">
        <v>114</v>
      </c>
      <c r="B77" s="242"/>
      <c r="C77" s="242"/>
      <c r="D77" s="242"/>
      <c r="E77" s="242"/>
      <c r="F77" s="242"/>
      <c r="G77" s="242"/>
      <c r="H77" s="243"/>
      <c r="I77" s="4">
        <v>69</v>
      </c>
      <c r="J77" s="116"/>
      <c r="K77" s="117"/>
    </row>
    <row r="78" spans="1:11" ht="12.75">
      <c r="A78" s="241" t="s">
        <v>115</v>
      </c>
      <c r="B78" s="242"/>
      <c r="C78" s="242"/>
      <c r="D78" s="242"/>
      <c r="E78" s="242"/>
      <c r="F78" s="242"/>
      <c r="G78" s="242"/>
      <c r="H78" s="243"/>
      <c r="I78" s="4">
        <v>70</v>
      </c>
      <c r="J78" s="116">
        <v>1145909</v>
      </c>
      <c r="K78" s="122">
        <v>246700</v>
      </c>
    </row>
    <row r="79" spans="1:11" ht="12.75">
      <c r="A79" s="241" t="s">
        <v>116</v>
      </c>
      <c r="B79" s="242"/>
      <c r="C79" s="242"/>
      <c r="D79" s="242"/>
      <c r="E79" s="242"/>
      <c r="F79" s="242"/>
      <c r="G79" s="242"/>
      <c r="H79" s="243"/>
      <c r="I79" s="4">
        <v>71</v>
      </c>
      <c r="J79" s="116"/>
      <c r="K79" s="121">
        <v>278255370</v>
      </c>
    </row>
    <row r="80" spans="1:11" ht="12.75">
      <c r="A80" s="241" t="s">
        <v>209</v>
      </c>
      <c r="B80" s="242"/>
      <c r="C80" s="242"/>
      <c r="D80" s="242"/>
      <c r="E80" s="242"/>
      <c r="F80" s="242"/>
      <c r="G80" s="242"/>
      <c r="H80" s="243"/>
      <c r="I80" s="4">
        <v>72</v>
      </c>
      <c r="J80" s="116">
        <v>181079603</v>
      </c>
      <c r="K80" s="116">
        <v>4906751</v>
      </c>
    </row>
    <row r="81" spans="1:11" ht="12.75">
      <c r="A81" s="260" t="s">
        <v>142</v>
      </c>
      <c r="B81" s="261"/>
      <c r="C81" s="261"/>
      <c r="D81" s="261"/>
      <c r="E81" s="261"/>
      <c r="F81" s="261"/>
      <c r="G81" s="261"/>
      <c r="H81" s="262"/>
      <c r="I81" s="4">
        <v>73</v>
      </c>
      <c r="J81" s="116"/>
      <c r="K81" s="116"/>
    </row>
    <row r="82" spans="1:11" ht="12.75">
      <c r="A82" s="260" t="s">
        <v>143</v>
      </c>
      <c r="B82" s="261"/>
      <c r="C82" s="261"/>
      <c r="D82" s="261"/>
      <c r="E82" s="261"/>
      <c r="F82" s="261"/>
      <c r="G82" s="261"/>
      <c r="H82" s="262"/>
      <c r="I82" s="4">
        <v>74</v>
      </c>
      <c r="J82" s="116">
        <v>181079603</v>
      </c>
      <c r="K82" s="116">
        <v>4906751</v>
      </c>
    </row>
    <row r="83" spans="1:11" ht="12.75">
      <c r="A83" s="241" t="s">
        <v>210</v>
      </c>
      <c r="B83" s="242"/>
      <c r="C83" s="242"/>
      <c r="D83" s="242"/>
      <c r="E83" s="242"/>
      <c r="F83" s="242"/>
      <c r="G83" s="242"/>
      <c r="H83" s="243"/>
      <c r="I83" s="4">
        <v>75</v>
      </c>
      <c r="J83" s="116">
        <v>102885962</v>
      </c>
      <c r="K83" s="122">
        <v>70680822</v>
      </c>
    </row>
    <row r="84" spans="1:11" ht="12.75">
      <c r="A84" s="260" t="s">
        <v>144</v>
      </c>
      <c r="B84" s="261"/>
      <c r="C84" s="261"/>
      <c r="D84" s="261"/>
      <c r="E84" s="261"/>
      <c r="F84" s="261"/>
      <c r="G84" s="261"/>
      <c r="H84" s="262"/>
      <c r="I84" s="4">
        <v>76</v>
      </c>
      <c r="J84" s="116"/>
      <c r="K84" s="117"/>
    </row>
    <row r="85" spans="1:11" ht="12.75">
      <c r="A85" s="260" t="s">
        <v>145</v>
      </c>
      <c r="B85" s="261"/>
      <c r="C85" s="261"/>
      <c r="D85" s="261"/>
      <c r="E85" s="261"/>
      <c r="F85" s="261"/>
      <c r="G85" s="261"/>
      <c r="H85" s="262"/>
      <c r="I85" s="4">
        <v>77</v>
      </c>
      <c r="J85" s="116">
        <v>102885962</v>
      </c>
      <c r="K85" s="122">
        <v>70680822</v>
      </c>
    </row>
    <row r="86" spans="1:11" ht="12.75">
      <c r="A86" s="241" t="s">
        <v>146</v>
      </c>
      <c r="B86" s="242"/>
      <c r="C86" s="242"/>
      <c r="D86" s="242"/>
      <c r="E86" s="242"/>
      <c r="F86" s="242"/>
      <c r="G86" s="242"/>
      <c r="H86" s="243"/>
      <c r="I86" s="4">
        <v>78</v>
      </c>
      <c r="J86" s="116"/>
      <c r="K86" s="117"/>
    </row>
    <row r="87" spans="1:11" ht="12.75">
      <c r="A87" s="257" t="s">
        <v>13</v>
      </c>
      <c r="B87" s="258"/>
      <c r="C87" s="258"/>
      <c r="D87" s="258"/>
      <c r="E87" s="258"/>
      <c r="F87" s="258"/>
      <c r="G87" s="258"/>
      <c r="H87" s="259"/>
      <c r="I87" s="4">
        <v>79</v>
      </c>
      <c r="J87" s="118">
        <f>SUM(J88:J90)</f>
        <v>744081</v>
      </c>
      <c r="K87" s="118">
        <f>SUM(K88:K90)</f>
        <v>239775</v>
      </c>
    </row>
    <row r="88" spans="1:11" ht="12.75">
      <c r="A88" s="241" t="s">
        <v>109</v>
      </c>
      <c r="B88" s="242"/>
      <c r="C88" s="242"/>
      <c r="D88" s="242"/>
      <c r="E88" s="242"/>
      <c r="F88" s="242"/>
      <c r="G88" s="242"/>
      <c r="H88" s="243"/>
      <c r="I88" s="4">
        <v>80</v>
      </c>
      <c r="J88" s="116">
        <v>436458</v>
      </c>
      <c r="K88" s="117"/>
    </row>
    <row r="89" spans="1:11" ht="12.75">
      <c r="A89" s="241" t="s">
        <v>110</v>
      </c>
      <c r="B89" s="242"/>
      <c r="C89" s="242"/>
      <c r="D89" s="242"/>
      <c r="E89" s="242"/>
      <c r="F89" s="242"/>
      <c r="G89" s="242"/>
      <c r="H89" s="243"/>
      <c r="I89" s="4">
        <v>81</v>
      </c>
      <c r="J89" s="116"/>
      <c r="K89" s="117"/>
    </row>
    <row r="90" spans="1:11" ht="12.75">
      <c r="A90" s="241" t="s">
        <v>111</v>
      </c>
      <c r="B90" s="242"/>
      <c r="C90" s="242"/>
      <c r="D90" s="242"/>
      <c r="E90" s="242"/>
      <c r="F90" s="242"/>
      <c r="G90" s="242"/>
      <c r="H90" s="243"/>
      <c r="I90" s="4">
        <v>82</v>
      </c>
      <c r="J90" s="116">
        <v>307623</v>
      </c>
      <c r="K90" s="122">
        <v>239775</v>
      </c>
    </row>
    <row r="91" spans="1:11" ht="12.75">
      <c r="A91" s="257" t="s">
        <v>14</v>
      </c>
      <c r="B91" s="258"/>
      <c r="C91" s="258"/>
      <c r="D91" s="258"/>
      <c r="E91" s="258"/>
      <c r="F91" s="258"/>
      <c r="G91" s="258"/>
      <c r="H91" s="259"/>
      <c r="I91" s="4">
        <v>83</v>
      </c>
      <c r="J91" s="118">
        <f>SUM(J92:J100)</f>
        <v>153450111</v>
      </c>
      <c r="K91" s="118">
        <f>SUM(K92:K100)</f>
        <v>204431050</v>
      </c>
    </row>
    <row r="92" spans="1:11" ht="12.75">
      <c r="A92" s="241" t="s">
        <v>112</v>
      </c>
      <c r="B92" s="242"/>
      <c r="C92" s="242"/>
      <c r="D92" s="242"/>
      <c r="E92" s="242"/>
      <c r="F92" s="242"/>
      <c r="G92" s="242"/>
      <c r="H92" s="243"/>
      <c r="I92" s="4">
        <v>84</v>
      </c>
      <c r="J92" s="116"/>
      <c r="K92" s="117"/>
    </row>
    <row r="93" spans="1:11" ht="12.75">
      <c r="A93" s="241" t="s">
        <v>214</v>
      </c>
      <c r="B93" s="242"/>
      <c r="C93" s="242"/>
      <c r="D93" s="242"/>
      <c r="E93" s="242"/>
      <c r="F93" s="242"/>
      <c r="G93" s="242"/>
      <c r="H93" s="243"/>
      <c r="I93" s="4">
        <v>85</v>
      </c>
      <c r="J93" s="116">
        <v>0</v>
      </c>
      <c r="K93" s="116">
        <v>4802795</v>
      </c>
    </row>
    <row r="94" spans="1:11" ht="12.75">
      <c r="A94" s="241" t="s">
        <v>0</v>
      </c>
      <c r="B94" s="242"/>
      <c r="C94" s="242"/>
      <c r="D94" s="242"/>
      <c r="E94" s="242"/>
      <c r="F94" s="242"/>
      <c r="G94" s="242"/>
      <c r="H94" s="243"/>
      <c r="I94" s="4">
        <v>86</v>
      </c>
      <c r="J94" s="116">
        <v>153427611</v>
      </c>
      <c r="K94" s="122">
        <v>130064412</v>
      </c>
    </row>
    <row r="95" spans="1:11" ht="12.75">
      <c r="A95" s="241" t="s">
        <v>215</v>
      </c>
      <c r="B95" s="242"/>
      <c r="C95" s="242"/>
      <c r="D95" s="242"/>
      <c r="E95" s="242"/>
      <c r="F95" s="242"/>
      <c r="G95" s="242"/>
      <c r="H95" s="243"/>
      <c r="I95" s="4">
        <v>87</v>
      </c>
      <c r="J95" s="116"/>
      <c r="K95" s="122"/>
    </row>
    <row r="96" spans="1:11" ht="12.75">
      <c r="A96" s="241" t="s">
        <v>216</v>
      </c>
      <c r="B96" s="242"/>
      <c r="C96" s="242"/>
      <c r="D96" s="242"/>
      <c r="E96" s="242"/>
      <c r="F96" s="242"/>
      <c r="G96" s="242"/>
      <c r="H96" s="243"/>
      <c r="I96" s="4">
        <v>88</v>
      </c>
      <c r="J96" s="116">
        <v>22500</v>
      </c>
      <c r="K96" s="122"/>
    </row>
    <row r="97" spans="1:11" ht="12.75">
      <c r="A97" s="241" t="s">
        <v>217</v>
      </c>
      <c r="B97" s="242"/>
      <c r="C97" s="242"/>
      <c r="D97" s="242"/>
      <c r="E97" s="242"/>
      <c r="F97" s="242"/>
      <c r="G97" s="242"/>
      <c r="H97" s="243"/>
      <c r="I97" s="4">
        <v>89</v>
      </c>
      <c r="J97" s="116"/>
      <c r="K97" s="123"/>
    </row>
    <row r="98" spans="1:11" ht="12.75">
      <c r="A98" s="241" t="s">
        <v>85</v>
      </c>
      <c r="B98" s="242"/>
      <c r="C98" s="242"/>
      <c r="D98" s="242"/>
      <c r="E98" s="242"/>
      <c r="F98" s="242"/>
      <c r="G98" s="242"/>
      <c r="H98" s="243"/>
      <c r="I98" s="4">
        <v>90</v>
      </c>
      <c r="J98" s="116"/>
      <c r="K98" s="123"/>
    </row>
    <row r="99" spans="1:11" ht="12.75">
      <c r="A99" s="241" t="s">
        <v>83</v>
      </c>
      <c r="B99" s="242"/>
      <c r="C99" s="242"/>
      <c r="D99" s="242"/>
      <c r="E99" s="242"/>
      <c r="F99" s="242"/>
      <c r="G99" s="242"/>
      <c r="H99" s="243"/>
      <c r="I99" s="4">
        <v>91</v>
      </c>
      <c r="J99" s="116"/>
      <c r="K99" s="121"/>
    </row>
    <row r="100" spans="1:11" ht="12.75">
      <c r="A100" s="241" t="s">
        <v>84</v>
      </c>
      <c r="B100" s="242"/>
      <c r="C100" s="242"/>
      <c r="D100" s="242"/>
      <c r="E100" s="242"/>
      <c r="F100" s="242"/>
      <c r="G100" s="242"/>
      <c r="H100" s="243"/>
      <c r="I100" s="4">
        <v>92</v>
      </c>
      <c r="J100" s="116"/>
      <c r="K100" s="121">
        <v>69563843</v>
      </c>
    </row>
    <row r="101" spans="1:11" ht="12.75">
      <c r="A101" s="257" t="s">
        <v>15</v>
      </c>
      <c r="B101" s="258"/>
      <c r="C101" s="258"/>
      <c r="D101" s="258"/>
      <c r="E101" s="258"/>
      <c r="F101" s="258"/>
      <c r="G101" s="258"/>
      <c r="H101" s="259"/>
      <c r="I101" s="4">
        <v>93</v>
      </c>
      <c r="J101" s="118">
        <f>SUM(J102:J113)</f>
        <v>391046349</v>
      </c>
      <c r="K101" s="118">
        <f>SUM(K102:K113)</f>
        <v>426721970</v>
      </c>
    </row>
    <row r="102" spans="1:11" ht="12.75">
      <c r="A102" s="241" t="s">
        <v>112</v>
      </c>
      <c r="B102" s="242"/>
      <c r="C102" s="242"/>
      <c r="D102" s="242"/>
      <c r="E102" s="242"/>
      <c r="F102" s="242"/>
      <c r="G102" s="242"/>
      <c r="H102" s="243"/>
      <c r="I102" s="4">
        <v>94</v>
      </c>
      <c r="J102" s="116">
        <v>16986</v>
      </c>
      <c r="K102" s="117">
        <v>17320</v>
      </c>
    </row>
    <row r="103" spans="1:11" ht="12.75">
      <c r="A103" s="241" t="s">
        <v>214</v>
      </c>
      <c r="B103" s="242"/>
      <c r="C103" s="242"/>
      <c r="D103" s="242"/>
      <c r="E103" s="242"/>
      <c r="F103" s="242"/>
      <c r="G103" s="242"/>
      <c r="H103" s="243"/>
      <c r="I103" s="4">
        <v>95</v>
      </c>
      <c r="J103" s="116">
        <v>13878442</v>
      </c>
      <c r="K103" s="122">
        <v>6414281</v>
      </c>
    </row>
    <row r="104" spans="1:11" ht="12.75">
      <c r="A104" s="241" t="s">
        <v>0</v>
      </c>
      <c r="B104" s="242"/>
      <c r="C104" s="242"/>
      <c r="D104" s="242"/>
      <c r="E104" s="242"/>
      <c r="F104" s="242"/>
      <c r="G104" s="242"/>
      <c r="H104" s="243"/>
      <c r="I104" s="4">
        <v>96</v>
      </c>
      <c r="J104" s="116">
        <v>152019557</v>
      </c>
      <c r="K104" s="122">
        <v>158923445</v>
      </c>
    </row>
    <row r="105" spans="1:11" ht="12.75">
      <c r="A105" s="241" t="s">
        <v>215</v>
      </c>
      <c r="B105" s="242"/>
      <c r="C105" s="242"/>
      <c r="D105" s="242"/>
      <c r="E105" s="242"/>
      <c r="F105" s="242"/>
      <c r="G105" s="242"/>
      <c r="H105" s="243"/>
      <c r="I105" s="4">
        <v>97</v>
      </c>
      <c r="J105" s="116">
        <v>2724304</v>
      </c>
      <c r="K105" s="122">
        <v>1948936</v>
      </c>
    </row>
    <row r="106" spans="1:11" ht="12.75">
      <c r="A106" s="241" t="s">
        <v>216</v>
      </c>
      <c r="B106" s="242"/>
      <c r="C106" s="242"/>
      <c r="D106" s="242"/>
      <c r="E106" s="242"/>
      <c r="F106" s="242"/>
      <c r="G106" s="242"/>
      <c r="H106" s="243"/>
      <c r="I106" s="4">
        <v>98</v>
      </c>
      <c r="J106" s="116">
        <v>119666151</v>
      </c>
      <c r="K106" s="122">
        <v>102701466</v>
      </c>
    </row>
    <row r="107" spans="1:11" ht="12.75">
      <c r="A107" s="241" t="s">
        <v>217</v>
      </c>
      <c r="B107" s="242"/>
      <c r="C107" s="242"/>
      <c r="D107" s="242"/>
      <c r="E107" s="242"/>
      <c r="F107" s="242"/>
      <c r="G107" s="242"/>
      <c r="H107" s="243"/>
      <c r="I107" s="4">
        <v>99</v>
      </c>
      <c r="J107" s="116"/>
      <c r="K107" s="123"/>
    </row>
    <row r="108" spans="1:11" ht="12.75">
      <c r="A108" s="241" t="s">
        <v>85</v>
      </c>
      <c r="B108" s="242"/>
      <c r="C108" s="242"/>
      <c r="D108" s="242"/>
      <c r="E108" s="242"/>
      <c r="F108" s="242"/>
      <c r="G108" s="242"/>
      <c r="H108" s="243"/>
      <c r="I108" s="4">
        <v>100</v>
      </c>
      <c r="J108" s="116"/>
      <c r="K108" s="122"/>
    </row>
    <row r="109" spans="1:11" ht="12.75">
      <c r="A109" s="241" t="s">
        <v>86</v>
      </c>
      <c r="B109" s="242"/>
      <c r="C109" s="242"/>
      <c r="D109" s="242"/>
      <c r="E109" s="242"/>
      <c r="F109" s="242"/>
      <c r="G109" s="242"/>
      <c r="H109" s="243"/>
      <c r="I109" s="4">
        <v>101</v>
      </c>
      <c r="J109" s="116">
        <v>14781997</v>
      </c>
      <c r="K109" s="122">
        <v>11998383</v>
      </c>
    </row>
    <row r="110" spans="1:11" ht="12.75">
      <c r="A110" s="241" t="s">
        <v>87</v>
      </c>
      <c r="B110" s="242"/>
      <c r="C110" s="242"/>
      <c r="D110" s="242"/>
      <c r="E110" s="242"/>
      <c r="F110" s="242"/>
      <c r="G110" s="242"/>
      <c r="H110" s="243"/>
      <c r="I110" s="4">
        <v>102</v>
      </c>
      <c r="J110" s="116">
        <v>80207967</v>
      </c>
      <c r="K110" s="122">
        <v>136546089</v>
      </c>
    </row>
    <row r="111" spans="1:11" ht="12.75">
      <c r="A111" s="241" t="s">
        <v>90</v>
      </c>
      <c r="B111" s="242"/>
      <c r="C111" s="242"/>
      <c r="D111" s="242"/>
      <c r="E111" s="242"/>
      <c r="F111" s="242"/>
      <c r="G111" s="242"/>
      <c r="H111" s="243"/>
      <c r="I111" s="4">
        <v>103</v>
      </c>
      <c r="J111" s="116"/>
      <c r="K111" s="122"/>
    </row>
    <row r="112" spans="1:11" ht="12.75">
      <c r="A112" s="241" t="s">
        <v>88</v>
      </c>
      <c r="B112" s="242"/>
      <c r="C112" s="242"/>
      <c r="D112" s="242"/>
      <c r="E112" s="242"/>
      <c r="F112" s="242"/>
      <c r="G112" s="242"/>
      <c r="H112" s="243"/>
      <c r="I112" s="4">
        <v>104</v>
      </c>
      <c r="J112" s="116"/>
      <c r="K112" s="122"/>
    </row>
    <row r="113" spans="1:11" ht="12.75">
      <c r="A113" s="241" t="s">
        <v>89</v>
      </c>
      <c r="B113" s="242"/>
      <c r="C113" s="242"/>
      <c r="D113" s="242"/>
      <c r="E113" s="242"/>
      <c r="F113" s="242"/>
      <c r="G113" s="242"/>
      <c r="H113" s="243"/>
      <c r="I113" s="4">
        <v>105</v>
      </c>
      <c r="J113" s="116">
        <v>7750945</v>
      </c>
      <c r="K113" s="122">
        <v>8172050</v>
      </c>
    </row>
    <row r="114" spans="1:11" ht="12.75">
      <c r="A114" s="257" t="s">
        <v>1</v>
      </c>
      <c r="B114" s="258"/>
      <c r="C114" s="258"/>
      <c r="D114" s="258"/>
      <c r="E114" s="258"/>
      <c r="F114" s="258"/>
      <c r="G114" s="258"/>
      <c r="H114" s="259"/>
      <c r="I114" s="4">
        <v>106</v>
      </c>
      <c r="J114" s="116">
        <v>551186</v>
      </c>
      <c r="K114" s="120">
        <v>625395</v>
      </c>
    </row>
    <row r="115" spans="1:11" ht="12.75">
      <c r="A115" s="257" t="s">
        <v>19</v>
      </c>
      <c r="B115" s="258"/>
      <c r="C115" s="258"/>
      <c r="D115" s="258"/>
      <c r="E115" s="258"/>
      <c r="F115" s="258"/>
      <c r="G115" s="258"/>
      <c r="H115" s="259"/>
      <c r="I115" s="4">
        <v>107</v>
      </c>
      <c r="J115" s="118">
        <f>J70+J87+J91+J101+J114</f>
        <v>656415933</v>
      </c>
      <c r="K115" s="118">
        <f>K70+K87+K91+K101+K114</f>
        <v>948721268</v>
      </c>
    </row>
    <row r="116" spans="1:11" ht="12.75">
      <c r="A116" s="278" t="s">
        <v>48</v>
      </c>
      <c r="B116" s="279"/>
      <c r="C116" s="279"/>
      <c r="D116" s="279"/>
      <c r="E116" s="279"/>
      <c r="F116" s="279"/>
      <c r="G116" s="279"/>
      <c r="H116" s="280"/>
      <c r="I116" s="5">
        <v>108</v>
      </c>
      <c r="J116" s="116">
        <v>48637632</v>
      </c>
      <c r="K116" s="117">
        <v>49071687</v>
      </c>
    </row>
    <row r="117" spans="1:11" ht="12.75">
      <c r="A117" s="266" t="s">
        <v>252</v>
      </c>
      <c r="B117" s="281"/>
      <c r="C117" s="281"/>
      <c r="D117" s="281"/>
      <c r="E117" s="281"/>
      <c r="F117" s="281"/>
      <c r="G117" s="281"/>
      <c r="H117" s="281"/>
      <c r="I117" s="282"/>
      <c r="J117" s="282"/>
      <c r="K117" s="283"/>
    </row>
    <row r="118" spans="1:11" ht="12.75">
      <c r="A118" s="254" t="s">
        <v>159</v>
      </c>
      <c r="B118" s="255"/>
      <c r="C118" s="255"/>
      <c r="D118" s="255"/>
      <c r="E118" s="255"/>
      <c r="F118" s="255"/>
      <c r="G118" s="255"/>
      <c r="H118" s="255"/>
      <c r="I118" s="284"/>
      <c r="J118" s="284"/>
      <c r="K118" s="285"/>
    </row>
    <row r="119" spans="1:11" ht="12.75">
      <c r="A119" s="241" t="s">
        <v>3</v>
      </c>
      <c r="B119" s="242"/>
      <c r="C119" s="242"/>
      <c r="D119" s="242"/>
      <c r="E119" s="242"/>
      <c r="F119" s="242"/>
      <c r="G119" s="242"/>
      <c r="H119" s="243"/>
      <c r="I119" s="4">
        <v>109</v>
      </c>
      <c r="J119" s="118">
        <v>110624206</v>
      </c>
      <c r="K119" s="119">
        <v>316703078</v>
      </c>
    </row>
    <row r="120" spans="1:11" ht="12.75">
      <c r="A120" s="269" t="s">
        <v>4</v>
      </c>
      <c r="B120" s="270"/>
      <c r="C120" s="270"/>
      <c r="D120" s="270"/>
      <c r="E120" s="270"/>
      <c r="F120" s="270"/>
      <c r="G120" s="270"/>
      <c r="H120" s="271"/>
      <c r="I120" s="7">
        <v>110</v>
      </c>
      <c r="J120" s="14"/>
      <c r="K120" s="14"/>
    </row>
    <row r="121" spans="1:11" ht="12.75">
      <c r="A121" s="127"/>
      <c r="B121" s="1"/>
      <c r="C121" s="1"/>
      <c r="D121" s="1"/>
      <c r="E121" s="1"/>
      <c r="F121" s="1"/>
      <c r="G121" s="1"/>
      <c r="H121" s="1"/>
      <c r="I121" s="2"/>
      <c r="J121" s="169">
        <f>J67-J115</f>
        <v>0</v>
      </c>
      <c r="K121" s="169">
        <f>K67-K115</f>
        <v>0</v>
      </c>
    </row>
    <row r="122" spans="1:11" ht="12.75">
      <c r="A122" s="272" t="s">
        <v>91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4"/>
    </row>
    <row r="123" spans="1:11" ht="12.75">
      <c r="A123" s="275"/>
      <c r="B123" s="276"/>
      <c r="C123" s="276"/>
      <c r="D123" s="276"/>
      <c r="E123" s="276"/>
      <c r="F123" s="276"/>
      <c r="G123" s="276"/>
      <c r="H123" s="276"/>
      <c r="I123" s="276"/>
      <c r="J123" s="276"/>
      <c r="K123" s="277"/>
    </row>
  </sheetData>
  <sheetProtection/>
  <mergeCells count="123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4:H94"/>
    <mergeCell ref="A95:H95"/>
    <mergeCell ref="A96:H96"/>
    <mergeCell ref="A97:H97"/>
    <mergeCell ref="A90:H90"/>
    <mergeCell ref="A91:H91"/>
    <mergeCell ref="A92:H92"/>
    <mergeCell ref="A93:H9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6:H76"/>
    <mergeCell ref="A77:H77"/>
    <mergeCell ref="A78:H78"/>
    <mergeCell ref="A79:H79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2:H62"/>
    <mergeCell ref="A63:H63"/>
    <mergeCell ref="A64:H64"/>
    <mergeCell ref="A65:H65"/>
    <mergeCell ref="A58:H58"/>
    <mergeCell ref="A59:H59"/>
    <mergeCell ref="A60:H60"/>
    <mergeCell ref="A61:H61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4:H44"/>
    <mergeCell ref="A45:H45"/>
    <mergeCell ref="A46:H46"/>
    <mergeCell ref="A47:H47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30:H30"/>
    <mergeCell ref="A31:H31"/>
    <mergeCell ref="A32:H32"/>
    <mergeCell ref="A33:H33"/>
    <mergeCell ref="A26:H26"/>
    <mergeCell ref="A27:H27"/>
    <mergeCell ref="A28:H28"/>
    <mergeCell ref="A29:H29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12:H12"/>
    <mergeCell ref="A13:H13"/>
    <mergeCell ref="A14:H14"/>
    <mergeCell ref="A15:H15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2">
    <dataValidation type="whole" operator="notEqual" allowBlank="1" showInputMessage="1" showErrorMessage="1" errorTitle="Pogrešan unos" error="Mogu se unijeti samo cjelobrojne vrijednosti." sqref="J120:K1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K48 J116:K116 J68:K68 J51:K56 J12:K15 J75:K78 J18:K25 J38:K38 J28:K35 J80:K83 K108:K114 J93:K96 J85:K85 J88:K90 J103:J114 J100 K103:K106 J60:K65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3">
      <selection activeCell="K63" sqref="K63"/>
    </sheetView>
  </sheetViews>
  <sheetFormatPr defaultColWidth="9.140625" defaultRowHeight="12.75"/>
  <cols>
    <col min="8" max="8" width="8.140625" style="0" customWidth="1"/>
    <col min="10" max="10" width="10.140625" style="0" bestFit="1" customWidth="1"/>
    <col min="11" max="11" width="11.00390625" style="0" customWidth="1"/>
  </cols>
  <sheetData>
    <row r="1" spans="1:11" ht="12.75">
      <c r="A1" s="234" t="s">
        <v>132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12.75">
      <c r="A2" s="238" t="s">
        <v>331</v>
      </c>
      <c r="B2" s="239"/>
      <c r="C2" s="239"/>
      <c r="D2" s="239"/>
      <c r="E2" s="239"/>
      <c r="F2" s="239"/>
      <c r="G2" s="239"/>
      <c r="H2" s="239"/>
      <c r="I2" s="239"/>
      <c r="J2" s="239"/>
      <c r="K2" s="237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5"/>
    </row>
    <row r="4" spans="1:11" ht="12.75">
      <c r="A4" s="244" t="s">
        <v>296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86" t="s">
        <v>50</v>
      </c>
      <c r="B5" s="286"/>
      <c r="C5" s="286"/>
      <c r="D5" s="286"/>
      <c r="E5" s="286"/>
      <c r="F5" s="286"/>
      <c r="G5" s="286"/>
      <c r="H5" s="286"/>
      <c r="I5" s="72" t="s">
        <v>253</v>
      </c>
      <c r="J5" s="74" t="s">
        <v>128</v>
      </c>
      <c r="K5" s="74" t="s">
        <v>129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76">
        <v>2</v>
      </c>
      <c r="J6" s="75">
        <v>3</v>
      </c>
      <c r="K6" s="75">
        <v>4</v>
      </c>
    </row>
    <row r="7" spans="1:11" ht="12.75">
      <c r="A7" s="254" t="s">
        <v>20</v>
      </c>
      <c r="B7" s="255"/>
      <c r="C7" s="255"/>
      <c r="D7" s="255"/>
      <c r="E7" s="255"/>
      <c r="F7" s="255"/>
      <c r="G7" s="255"/>
      <c r="H7" s="256"/>
      <c r="I7" s="132">
        <v>111</v>
      </c>
      <c r="J7" s="135">
        <f>SUM(J8:J9)</f>
        <v>372398846</v>
      </c>
      <c r="K7" s="140">
        <f>SUM(K8:K9)</f>
        <v>347698221</v>
      </c>
    </row>
    <row r="8" spans="1:11" ht="12.75">
      <c r="A8" s="257" t="s">
        <v>130</v>
      </c>
      <c r="B8" s="258"/>
      <c r="C8" s="258"/>
      <c r="D8" s="258"/>
      <c r="E8" s="258"/>
      <c r="F8" s="258"/>
      <c r="G8" s="258"/>
      <c r="H8" s="259"/>
      <c r="I8" s="131">
        <v>112</v>
      </c>
      <c r="J8" s="8">
        <v>350290016</v>
      </c>
      <c r="K8" s="13">
        <v>319332947</v>
      </c>
    </row>
    <row r="9" spans="1:11" ht="12.75">
      <c r="A9" s="257" t="s">
        <v>95</v>
      </c>
      <c r="B9" s="258"/>
      <c r="C9" s="258"/>
      <c r="D9" s="258"/>
      <c r="E9" s="258"/>
      <c r="F9" s="258"/>
      <c r="G9" s="258"/>
      <c r="H9" s="259"/>
      <c r="I9" s="131">
        <v>113</v>
      </c>
      <c r="J9" s="8">
        <v>22108830</v>
      </c>
      <c r="K9" s="13">
        <v>28365274</v>
      </c>
    </row>
    <row r="10" spans="1:11" ht="12.75">
      <c r="A10" s="257" t="s">
        <v>7</v>
      </c>
      <c r="B10" s="258"/>
      <c r="C10" s="258"/>
      <c r="D10" s="258"/>
      <c r="E10" s="258"/>
      <c r="F10" s="258"/>
      <c r="G10" s="258"/>
      <c r="H10" s="259"/>
      <c r="I10" s="131">
        <v>114</v>
      </c>
      <c r="J10" s="136">
        <f>J11+J12+J16+J20+J21+J22+J26+J25</f>
        <v>441773362</v>
      </c>
      <c r="K10" s="141">
        <f>K11+K12+K16+K20+K21+K22+K26+K25</f>
        <v>381047224</v>
      </c>
    </row>
    <row r="11" spans="1:11" ht="12.75">
      <c r="A11" s="257" t="s">
        <v>96</v>
      </c>
      <c r="B11" s="258"/>
      <c r="C11" s="258"/>
      <c r="D11" s="258"/>
      <c r="E11" s="258"/>
      <c r="F11" s="258"/>
      <c r="G11" s="258"/>
      <c r="H11" s="259"/>
      <c r="I11" s="131">
        <v>115</v>
      </c>
      <c r="J11" s="8">
        <v>17669188</v>
      </c>
      <c r="K11" s="142">
        <v>6829921</v>
      </c>
    </row>
    <row r="12" spans="1:11" ht="12.75">
      <c r="A12" s="257" t="s">
        <v>16</v>
      </c>
      <c r="B12" s="258"/>
      <c r="C12" s="258"/>
      <c r="D12" s="258"/>
      <c r="E12" s="258"/>
      <c r="F12" s="258"/>
      <c r="G12" s="258"/>
      <c r="H12" s="259"/>
      <c r="I12" s="131">
        <v>116</v>
      </c>
      <c r="J12" s="136">
        <f>SUM(J13:J15)</f>
        <v>212894948</v>
      </c>
      <c r="K12" s="141">
        <f>SUM(K13:K15)</f>
        <v>191825024</v>
      </c>
    </row>
    <row r="13" spans="1:11" ht="12.75">
      <c r="A13" s="241" t="s">
        <v>126</v>
      </c>
      <c r="B13" s="242"/>
      <c r="C13" s="242"/>
      <c r="D13" s="242"/>
      <c r="E13" s="242"/>
      <c r="F13" s="242"/>
      <c r="G13" s="242"/>
      <c r="H13" s="243"/>
      <c r="I13" s="131">
        <v>117</v>
      </c>
      <c r="J13" s="8">
        <v>66746974</v>
      </c>
      <c r="K13" s="13">
        <v>68840040</v>
      </c>
    </row>
    <row r="14" spans="1:11" ht="12.75">
      <c r="A14" s="241" t="s">
        <v>127</v>
      </c>
      <c r="B14" s="242"/>
      <c r="C14" s="242"/>
      <c r="D14" s="242"/>
      <c r="E14" s="242"/>
      <c r="F14" s="242"/>
      <c r="G14" s="242"/>
      <c r="H14" s="243"/>
      <c r="I14" s="131">
        <v>118</v>
      </c>
      <c r="J14" s="8">
        <v>108838739</v>
      </c>
      <c r="K14" s="13">
        <v>87625732</v>
      </c>
    </row>
    <row r="15" spans="1:11" ht="12.75">
      <c r="A15" s="241" t="s">
        <v>52</v>
      </c>
      <c r="B15" s="242"/>
      <c r="C15" s="242"/>
      <c r="D15" s="242"/>
      <c r="E15" s="242"/>
      <c r="F15" s="242"/>
      <c r="G15" s="242"/>
      <c r="H15" s="243"/>
      <c r="I15" s="131">
        <v>119</v>
      </c>
      <c r="J15" s="137">
        <v>37309235</v>
      </c>
      <c r="K15" s="124">
        <v>35359252</v>
      </c>
    </row>
    <row r="16" spans="1:11" ht="12.75">
      <c r="A16" s="257" t="s">
        <v>17</v>
      </c>
      <c r="B16" s="258"/>
      <c r="C16" s="258"/>
      <c r="D16" s="258"/>
      <c r="E16" s="258"/>
      <c r="F16" s="258"/>
      <c r="G16" s="258"/>
      <c r="H16" s="259"/>
      <c r="I16" s="131">
        <v>120</v>
      </c>
      <c r="J16" s="134">
        <f>SUM(J17:J19)</f>
        <v>127918847</v>
      </c>
      <c r="K16" s="134">
        <f>SUM(K17:K19)</f>
        <v>120241111</v>
      </c>
    </row>
    <row r="17" spans="1:11" ht="12.75">
      <c r="A17" s="241" t="s">
        <v>53</v>
      </c>
      <c r="B17" s="242"/>
      <c r="C17" s="242"/>
      <c r="D17" s="242"/>
      <c r="E17" s="242"/>
      <c r="F17" s="242"/>
      <c r="G17" s="242"/>
      <c r="H17" s="243"/>
      <c r="I17" s="131">
        <v>121</v>
      </c>
      <c r="J17" s="138">
        <v>84817857</v>
      </c>
      <c r="K17" s="125">
        <v>78067266</v>
      </c>
    </row>
    <row r="18" spans="1:11" ht="12.75">
      <c r="A18" s="241" t="s">
        <v>54</v>
      </c>
      <c r="B18" s="242"/>
      <c r="C18" s="242"/>
      <c r="D18" s="242"/>
      <c r="E18" s="242"/>
      <c r="F18" s="242"/>
      <c r="G18" s="242"/>
      <c r="H18" s="243"/>
      <c r="I18" s="131">
        <v>122</v>
      </c>
      <c r="J18" s="139">
        <v>25429982</v>
      </c>
      <c r="K18" s="13">
        <v>24882958</v>
      </c>
    </row>
    <row r="19" spans="1:11" ht="12.75">
      <c r="A19" s="241" t="s">
        <v>55</v>
      </c>
      <c r="B19" s="242"/>
      <c r="C19" s="242"/>
      <c r="D19" s="242"/>
      <c r="E19" s="242"/>
      <c r="F19" s="242"/>
      <c r="G19" s="242"/>
      <c r="H19" s="243"/>
      <c r="I19" s="131">
        <v>123</v>
      </c>
      <c r="J19" s="139">
        <v>17671008</v>
      </c>
      <c r="K19" s="143">
        <v>17290887</v>
      </c>
    </row>
    <row r="20" spans="1:11" ht="12.75">
      <c r="A20" s="257" t="s">
        <v>97</v>
      </c>
      <c r="B20" s="258"/>
      <c r="C20" s="258"/>
      <c r="D20" s="258"/>
      <c r="E20" s="258"/>
      <c r="F20" s="258"/>
      <c r="G20" s="258"/>
      <c r="H20" s="259"/>
      <c r="I20" s="131">
        <v>124</v>
      </c>
      <c r="J20" s="139">
        <v>15026236</v>
      </c>
      <c r="K20" s="143">
        <v>16303323</v>
      </c>
    </row>
    <row r="21" spans="1:11" ht="12.75">
      <c r="A21" s="257" t="s">
        <v>98</v>
      </c>
      <c r="B21" s="258"/>
      <c r="C21" s="258"/>
      <c r="D21" s="258"/>
      <c r="E21" s="258"/>
      <c r="F21" s="258"/>
      <c r="G21" s="258"/>
      <c r="H21" s="259"/>
      <c r="I21" s="131">
        <v>125</v>
      </c>
      <c r="J21" s="139">
        <v>39003907</v>
      </c>
      <c r="K21" s="142">
        <v>32281939</v>
      </c>
    </row>
    <row r="22" spans="1:11" ht="12.75">
      <c r="A22" s="257" t="s">
        <v>18</v>
      </c>
      <c r="B22" s="258"/>
      <c r="C22" s="258"/>
      <c r="D22" s="258"/>
      <c r="E22" s="258"/>
      <c r="F22" s="258"/>
      <c r="G22" s="258"/>
      <c r="H22" s="259"/>
      <c r="I22" s="131">
        <v>126</v>
      </c>
      <c r="J22" s="136">
        <f>SUM(J23:J24)</f>
        <v>8530842</v>
      </c>
      <c r="K22" s="141">
        <f>SUM(K23:K24)</f>
        <v>7087985</v>
      </c>
    </row>
    <row r="23" spans="1:11" ht="12.75">
      <c r="A23" s="241" t="s">
        <v>117</v>
      </c>
      <c r="B23" s="242"/>
      <c r="C23" s="242"/>
      <c r="D23" s="242"/>
      <c r="E23" s="242"/>
      <c r="F23" s="242"/>
      <c r="G23" s="242"/>
      <c r="H23" s="243"/>
      <c r="I23" s="131">
        <v>127</v>
      </c>
      <c r="J23" s="139"/>
      <c r="K23" s="142"/>
    </row>
    <row r="24" spans="1:11" ht="12.75">
      <c r="A24" s="241" t="s">
        <v>118</v>
      </c>
      <c r="B24" s="242"/>
      <c r="C24" s="242"/>
      <c r="D24" s="242"/>
      <c r="E24" s="242"/>
      <c r="F24" s="242"/>
      <c r="G24" s="242"/>
      <c r="H24" s="243"/>
      <c r="I24" s="131">
        <v>128</v>
      </c>
      <c r="J24" s="139">
        <v>8530842</v>
      </c>
      <c r="K24" s="142">
        <v>7087985</v>
      </c>
    </row>
    <row r="25" spans="1:11" ht="12.75">
      <c r="A25" s="257" t="s">
        <v>99</v>
      </c>
      <c r="B25" s="258"/>
      <c r="C25" s="258"/>
      <c r="D25" s="258"/>
      <c r="E25" s="258"/>
      <c r="F25" s="258"/>
      <c r="G25" s="258"/>
      <c r="H25" s="259"/>
      <c r="I25" s="131">
        <v>129</v>
      </c>
      <c r="J25" s="139">
        <v>436459</v>
      </c>
      <c r="K25" s="142"/>
    </row>
    <row r="26" spans="1:11" ht="12.75">
      <c r="A26" s="257" t="s">
        <v>41</v>
      </c>
      <c r="B26" s="258"/>
      <c r="C26" s="258"/>
      <c r="D26" s="258"/>
      <c r="E26" s="258"/>
      <c r="F26" s="258"/>
      <c r="G26" s="258"/>
      <c r="H26" s="259"/>
      <c r="I26" s="131">
        <v>130</v>
      </c>
      <c r="J26" s="139">
        <v>20292935</v>
      </c>
      <c r="K26" s="142">
        <v>6477921</v>
      </c>
    </row>
    <row r="27" spans="1:11" ht="12.75">
      <c r="A27" s="257" t="s">
        <v>184</v>
      </c>
      <c r="B27" s="258"/>
      <c r="C27" s="258"/>
      <c r="D27" s="258"/>
      <c r="E27" s="258"/>
      <c r="F27" s="258"/>
      <c r="G27" s="258"/>
      <c r="H27" s="259"/>
      <c r="I27" s="131">
        <v>131</v>
      </c>
      <c r="J27" s="136">
        <f>SUM(J28:J32)</f>
        <v>6522531</v>
      </c>
      <c r="K27" s="141">
        <f>SUM(K28:K32)</f>
        <v>3041561</v>
      </c>
    </row>
    <row r="28" spans="1:11" ht="12.75">
      <c r="A28" s="257" t="s">
        <v>198</v>
      </c>
      <c r="B28" s="258"/>
      <c r="C28" s="258"/>
      <c r="D28" s="258"/>
      <c r="E28" s="258"/>
      <c r="F28" s="258"/>
      <c r="G28" s="258"/>
      <c r="H28" s="259"/>
      <c r="I28" s="131">
        <v>132</v>
      </c>
      <c r="J28" s="136"/>
      <c r="K28" s="141"/>
    </row>
    <row r="29" spans="1:11" ht="12.75">
      <c r="A29" s="257" t="s">
        <v>133</v>
      </c>
      <c r="B29" s="258"/>
      <c r="C29" s="258"/>
      <c r="D29" s="258"/>
      <c r="E29" s="258"/>
      <c r="F29" s="258"/>
      <c r="G29" s="258"/>
      <c r="H29" s="259"/>
      <c r="I29" s="131">
        <v>133</v>
      </c>
      <c r="J29" s="139">
        <v>6404147</v>
      </c>
      <c r="K29" s="142">
        <v>3041561</v>
      </c>
    </row>
    <row r="30" spans="1:11" ht="12.75">
      <c r="A30" s="257" t="s">
        <v>119</v>
      </c>
      <c r="B30" s="258"/>
      <c r="C30" s="258"/>
      <c r="D30" s="258"/>
      <c r="E30" s="258"/>
      <c r="F30" s="258"/>
      <c r="G30" s="258"/>
      <c r="H30" s="259"/>
      <c r="I30" s="131">
        <v>134</v>
      </c>
      <c r="J30" s="139"/>
      <c r="K30" s="142"/>
    </row>
    <row r="31" spans="1:11" ht="12.75">
      <c r="A31" s="257" t="s">
        <v>194</v>
      </c>
      <c r="B31" s="258"/>
      <c r="C31" s="258"/>
      <c r="D31" s="258"/>
      <c r="E31" s="258"/>
      <c r="F31" s="258"/>
      <c r="G31" s="258"/>
      <c r="H31" s="259"/>
      <c r="I31" s="131">
        <v>135</v>
      </c>
      <c r="J31" s="139"/>
      <c r="K31" s="142"/>
    </row>
    <row r="32" spans="1:11" ht="12.75">
      <c r="A32" s="257" t="s">
        <v>120</v>
      </c>
      <c r="B32" s="258"/>
      <c r="C32" s="258"/>
      <c r="D32" s="258"/>
      <c r="E32" s="258"/>
      <c r="F32" s="258"/>
      <c r="G32" s="258"/>
      <c r="H32" s="259"/>
      <c r="I32" s="131">
        <v>136</v>
      </c>
      <c r="J32" s="139">
        <v>118384</v>
      </c>
      <c r="K32" s="13"/>
    </row>
    <row r="33" spans="1:11" ht="12.75">
      <c r="A33" s="257" t="s">
        <v>185</v>
      </c>
      <c r="B33" s="258"/>
      <c r="C33" s="258"/>
      <c r="D33" s="258"/>
      <c r="E33" s="258"/>
      <c r="F33" s="258"/>
      <c r="G33" s="258"/>
      <c r="H33" s="259"/>
      <c r="I33" s="131">
        <v>137</v>
      </c>
      <c r="J33" s="136">
        <f>SUM(J34:J37)</f>
        <v>39982643</v>
      </c>
      <c r="K33" s="141">
        <f>SUM(K34:K37)</f>
        <v>40142716</v>
      </c>
    </row>
    <row r="34" spans="1:11" ht="12.75">
      <c r="A34" s="257" t="s">
        <v>57</v>
      </c>
      <c r="B34" s="258"/>
      <c r="C34" s="258"/>
      <c r="D34" s="258"/>
      <c r="E34" s="258"/>
      <c r="F34" s="258"/>
      <c r="G34" s="258"/>
      <c r="H34" s="259"/>
      <c r="I34" s="131">
        <v>138</v>
      </c>
      <c r="J34" s="139"/>
      <c r="K34" s="142"/>
    </row>
    <row r="35" spans="1:11" ht="12.75">
      <c r="A35" s="257" t="s">
        <v>56</v>
      </c>
      <c r="B35" s="258"/>
      <c r="C35" s="258"/>
      <c r="D35" s="258"/>
      <c r="E35" s="258"/>
      <c r="F35" s="258"/>
      <c r="G35" s="258"/>
      <c r="H35" s="259"/>
      <c r="I35" s="131">
        <v>139</v>
      </c>
      <c r="J35" s="139">
        <v>39869241</v>
      </c>
      <c r="K35" s="142">
        <v>40142716</v>
      </c>
    </row>
    <row r="36" spans="1:11" ht="12.75">
      <c r="A36" s="257" t="s">
        <v>195</v>
      </c>
      <c r="B36" s="258"/>
      <c r="C36" s="258"/>
      <c r="D36" s="258"/>
      <c r="E36" s="258"/>
      <c r="F36" s="258"/>
      <c r="G36" s="258"/>
      <c r="H36" s="259"/>
      <c r="I36" s="131">
        <v>140</v>
      </c>
      <c r="J36" s="139"/>
      <c r="K36" s="142"/>
    </row>
    <row r="37" spans="1:11" ht="12.75">
      <c r="A37" s="257" t="s">
        <v>58</v>
      </c>
      <c r="B37" s="258"/>
      <c r="C37" s="258"/>
      <c r="D37" s="258"/>
      <c r="E37" s="258"/>
      <c r="F37" s="258"/>
      <c r="G37" s="258"/>
      <c r="H37" s="259"/>
      <c r="I37" s="131">
        <v>141</v>
      </c>
      <c r="J37" s="139">
        <v>113402</v>
      </c>
      <c r="K37" s="142"/>
    </row>
    <row r="38" spans="1:11" ht="12.75">
      <c r="A38" s="257" t="s">
        <v>169</v>
      </c>
      <c r="B38" s="258"/>
      <c r="C38" s="258"/>
      <c r="D38" s="258"/>
      <c r="E38" s="258"/>
      <c r="F38" s="258"/>
      <c r="G38" s="258"/>
      <c r="H38" s="259"/>
      <c r="I38" s="131">
        <v>142</v>
      </c>
      <c r="J38" s="139"/>
      <c r="K38" s="142"/>
    </row>
    <row r="39" spans="1:11" ht="12.75">
      <c r="A39" s="257" t="s">
        <v>170</v>
      </c>
      <c r="B39" s="258"/>
      <c r="C39" s="258"/>
      <c r="D39" s="258"/>
      <c r="E39" s="258"/>
      <c r="F39" s="258"/>
      <c r="G39" s="258"/>
      <c r="H39" s="259"/>
      <c r="I39" s="131">
        <v>143</v>
      </c>
      <c r="J39" s="139"/>
      <c r="K39" s="142"/>
    </row>
    <row r="40" spans="1:11" ht="12.75">
      <c r="A40" s="257" t="s">
        <v>196</v>
      </c>
      <c r="B40" s="258"/>
      <c r="C40" s="258"/>
      <c r="D40" s="258"/>
      <c r="E40" s="258"/>
      <c r="F40" s="258"/>
      <c r="G40" s="258"/>
      <c r="H40" s="259"/>
      <c r="I40" s="131">
        <v>144</v>
      </c>
      <c r="J40" s="139"/>
      <c r="K40" s="142"/>
    </row>
    <row r="41" spans="1:11" ht="12.75">
      <c r="A41" s="257" t="s">
        <v>197</v>
      </c>
      <c r="B41" s="258"/>
      <c r="C41" s="258"/>
      <c r="D41" s="258"/>
      <c r="E41" s="258"/>
      <c r="F41" s="258"/>
      <c r="G41" s="258"/>
      <c r="H41" s="259"/>
      <c r="I41" s="131">
        <v>145</v>
      </c>
      <c r="J41" s="136"/>
      <c r="K41" s="141"/>
    </row>
    <row r="42" spans="1:11" ht="12.75">
      <c r="A42" s="257" t="s">
        <v>186</v>
      </c>
      <c r="B42" s="258"/>
      <c r="C42" s="258"/>
      <c r="D42" s="258"/>
      <c r="E42" s="258"/>
      <c r="F42" s="258"/>
      <c r="G42" s="258"/>
      <c r="H42" s="259"/>
      <c r="I42" s="131">
        <v>146</v>
      </c>
      <c r="J42" s="136">
        <f>J7+J27+J40</f>
        <v>378921377</v>
      </c>
      <c r="K42" s="141">
        <f>K7+K27+K40</f>
        <v>350739782</v>
      </c>
    </row>
    <row r="43" spans="1:11" ht="12.75">
      <c r="A43" s="257" t="s">
        <v>187</v>
      </c>
      <c r="B43" s="258"/>
      <c r="C43" s="258"/>
      <c r="D43" s="258"/>
      <c r="E43" s="258"/>
      <c r="F43" s="258"/>
      <c r="G43" s="258"/>
      <c r="H43" s="259"/>
      <c r="I43" s="131">
        <v>147</v>
      </c>
      <c r="J43" s="136">
        <f>+J10+J33+J39</f>
        <v>481756005</v>
      </c>
      <c r="K43" s="141">
        <f>+K10+K33+K39</f>
        <v>421189940</v>
      </c>
    </row>
    <row r="44" spans="1:11" ht="12.75">
      <c r="A44" s="257" t="s">
        <v>207</v>
      </c>
      <c r="B44" s="258"/>
      <c r="C44" s="258"/>
      <c r="D44" s="258"/>
      <c r="E44" s="258"/>
      <c r="F44" s="258"/>
      <c r="G44" s="258"/>
      <c r="H44" s="259"/>
      <c r="I44" s="131">
        <v>148</v>
      </c>
      <c r="J44" s="136">
        <f>SUM(J45:J46)</f>
        <v>102834628</v>
      </c>
      <c r="K44" s="141">
        <f>SUM(K45:K46)</f>
        <v>70450158</v>
      </c>
    </row>
    <row r="45" spans="1:11" ht="12.75">
      <c r="A45" s="260" t="s">
        <v>189</v>
      </c>
      <c r="B45" s="261"/>
      <c r="C45" s="261"/>
      <c r="D45" s="261"/>
      <c r="E45" s="261"/>
      <c r="F45" s="261"/>
      <c r="G45" s="261"/>
      <c r="H45" s="262"/>
      <c r="I45" s="131">
        <v>149</v>
      </c>
      <c r="J45" s="139"/>
      <c r="K45" s="142"/>
    </row>
    <row r="46" spans="1:11" ht="12.75">
      <c r="A46" s="260" t="s">
        <v>190</v>
      </c>
      <c r="B46" s="261"/>
      <c r="C46" s="261"/>
      <c r="D46" s="261"/>
      <c r="E46" s="261"/>
      <c r="F46" s="261"/>
      <c r="G46" s="261"/>
      <c r="H46" s="262"/>
      <c r="I46" s="131">
        <v>150</v>
      </c>
      <c r="J46" s="136">
        <f>+J43-J42</f>
        <v>102834628</v>
      </c>
      <c r="K46" s="141">
        <f>+K43-K42</f>
        <v>70450158</v>
      </c>
    </row>
    <row r="47" spans="1:11" ht="12.75">
      <c r="A47" s="257" t="s">
        <v>188</v>
      </c>
      <c r="B47" s="258"/>
      <c r="C47" s="258"/>
      <c r="D47" s="258"/>
      <c r="E47" s="258"/>
      <c r="F47" s="258"/>
      <c r="G47" s="258"/>
      <c r="H47" s="259"/>
      <c r="I47" s="131">
        <v>151</v>
      </c>
      <c r="J47" s="139">
        <v>51334</v>
      </c>
      <c r="K47" s="142">
        <v>230664</v>
      </c>
    </row>
    <row r="48" spans="1:11" ht="12.75">
      <c r="A48" s="257" t="s">
        <v>208</v>
      </c>
      <c r="B48" s="258"/>
      <c r="C48" s="258"/>
      <c r="D48" s="258"/>
      <c r="E48" s="258"/>
      <c r="F48" s="258"/>
      <c r="G48" s="258"/>
      <c r="H48" s="259"/>
      <c r="I48" s="131">
        <v>152</v>
      </c>
      <c r="J48" s="9">
        <f>SUM(J49:J50)</f>
        <v>102885962</v>
      </c>
      <c r="K48" s="12">
        <f>SUM(K49:K50)</f>
        <v>70680822</v>
      </c>
    </row>
    <row r="49" spans="1:11" ht="12.75">
      <c r="A49" s="260" t="s">
        <v>166</v>
      </c>
      <c r="B49" s="261"/>
      <c r="C49" s="261"/>
      <c r="D49" s="261"/>
      <c r="E49" s="261"/>
      <c r="F49" s="261"/>
      <c r="G49" s="261"/>
      <c r="H49" s="262"/>
      <c r="I49" s="131">
        <v>153</v>
      </c>
      <c r="J49" s="9"/>
      <c r="K49" s="12"/>
    </row>
    <row r="50" spans="1:11" ht="12.75">
      <c r="A50" s="287" t="s">
        <v>191</v>
      </c>
      <c r="B50" s="288"/>
      <c r="C50" s="288"/>
      <c r="D50" s="288"/>
      <c r="E50" s="288"/>
      <c r="F50" s="288"/>
      <c r="G50" s="288"/>
      <c r="H50" s="289"/>
      <c r="I50" s="133">
        <v>154</v>
      </c>
      <c r="J50" s="10">
        <f>SUM(J46:J47)</f>
        <v>102885962</v>
      </c>
      <c r="K50" s="16">
        <f>SUM(K46:K47)</f>
        <v>70680822</v>
      </c>
    </row>
    <row r="51" spans="1:11" ht="12.75">
      <c r="A51" s="266" t="s">
        <v>104</v>
      </c>
      <c r="B51" s="281"/>
      <c r="C51" s="281"/>
      <c r="D51" s="281"/>
      <c r="E51" s="281"/>
      <c r="F51" s="281"/>
      <c r="G51" s="281"/>
      <c r="H51" s="281"/>
      <c r="I51" s="290"/>
      <c r="J51" s="290"/>
      <c r="K51" s="291"/>
    </row>
    <row r="52" spans="1:11" ht="12.75">
      <c r="A52" s="254" t="s">
        <v>160</v>
      </c>
      <c r="B52" s="255"/>
      <c r="C52" s="255"/>
      <c r="D52" s="255"/>
      <c r="E52" s="255"/>
      <c r="F52" s="255"/>
      <c r="G52" s="255"/>
      <c r="H52" s="255"/>
      <c r="I52" s="284"/>
      <c r="J52" s="284"/>
      <c r="K52" s="285"/>
    </row>
    <row r="53" spans="1:11" ht="12.75">
      <c r="A53" s="292" t="s">
        <v>205</v>
      </c>
      <c r="B53" s="293"/>
      <c r="C53" s="293"/>
      <c r="D53" s="293"/>
      <c r="E53" s="293"/>
      <c r="F53" s="293"/>
      <c r="G53" s="293"/>
      <c r="H53" s="294"/>
      <c r="I53" s="4">
        <v>155</v>
      </c>
      <c r="J53" s="130">
        <v>102885962</v>
      </c>
      <c r="K53" s="128">
        <v>70680822</v>
      </c>
    </row>
    <row r="54" spans="1:11" ht="12.75">
      <c r="A54" s="292" t="s">
        <v>206</v>
      </c>
      <c r="B54" s="293"/>
      <c r="C54" s="293"/>
      <c r="D54" s="293"/>
      <c r="E54" s="293"/>
      <c r="F54" s="293"/>
      <c r="G54" s="293"/>
      <c r="H54" s="294"/>
      <c r="I54" s="4">
        <v>156</v>
      </c>
      <c r="J54" s="129"/>
      <c r="K54" s="14"/>
    </row>
    <row r="55" spans="1:11" ht="12.75">
      <c r="A55" s="266" t="s">
        <v>163</v>
      </c>
      <c r="B55" s="281"/>
      <c r="C55" s="281"/>
      <c r="D55" s="281"/>
      <c r="E55" s="281"/>
      <c r="F55" s="281"/>
      <c r="G55" s="281"/>
      <c r="H55" s="281"/>
      <c r="I55" s="290"/>
      <c r="J55" s="290"/>
      <c r="K55" s="291"/>
    </row>
    <row r="56" spans="1:11" ht="12.75">
      <c r="A56" s="254" t="s">
        <v>175</v>
      </c>
      <c r="B56" s="255"/>
      <c r="C56" s="255"/>
      <c r="D56" s="255"/>
      <c r="E56" s="255"/>
      <c r="F56" s="255"/>
      <c r="G56" s="255"/>
      <c r="H56" s="256"/>
      <c r="I56" s="17">
        <v>157</v>
      </c>
      <c r="J56" s="11"/>
      <c r="K56" s="11"/>
    </row>
    <row r="57" spans="1:11" ht="12.75">
      <c r="A57" s="257" t="s">
        <v>192</v>
      </c>
      <c r="B57" s="258"/>
      <c r="C57" s="258"/>
      <c r="D57" s="258"/>
      <c r="E57" s="258"/>
      <c r="F57" s="258"/>
      <c r="G57" s="258"/>
      <c r="H57" s="259"/>
      <c r="I57" s="4">
        <v>158</v>
      </c>
      <c r="J57" s="12">
        <f>SUM(J58:J64)</f>
        <v>-766940</v>
      </c>
      <c r="K57" s="12">
        <f>SUM(K58:K64)</f>
        <v>-1495676</v>
      </c>
    </row>
    <row r="58" spans="1:11" ht="12.75">
      <c r="A58" s="257" t="s">
        <v>199</v>
      </c>
      <c r="B58" s="258"/>
      <c r="C58" s="258"/>
      <c r="D58" s="258"/>
      <c r="E58" s="258"/>
      <c r="F58" s="258"/>
      <c r="G58" s="258"/>
      <c r="H58" s="259"/>
      <c r="I58" s="4">
        <v>159</v>
      </c>
      <c r="J58" s="13">
        <v>-998821</v>
      </c>
      <c r="K58" s="13">
        <v>-1742376</v>
      </c>
    </row>
    <row r="59" spans="1:11" ht="12.75">
      <c r="A59" s="257" t="s">
        <v>200</v>
      </c>
      <c r="B59" s="258"/>
      <c r="C59" s="258"/>
      <c r="D59" s="258"/>
      <c r="E59" s="258"/>
      <c r="F59" s="258"/>
      <c r="G59" s="258"/>
      <c r="H59" s="259"/>
      <c r="I59" s="4">
        <v>160</v>
      </c>
      <c r="J59" s="13"/>
      <c r="K59" s="13"/>
    </row>
    <row r="60" spans="1:11" ht="12.75">
      <c r="A60" s="257" t="s">
        <v>39</v>
      </c>
      <c r="B60" s="258"/>
      <c r="C60" s="258"/>
      <c r="D60" s="258"/>
      <c r="E60" s="258"/>
      <c r="F60" s="258"/>
      <c r="G60" s="258"/>
      <c r="H60" s="259"/>
      <c r="I60" s="4">
        <v>161</v>
      </c>
      <c r="J60" s="13"/>
      <c r="K60" s="13"/>
    </row>
    <row r="61" spans="1:11" ht="12.75">
      <c r="A61" s="257" t="s">
        <v>201</v>
      </c>
      <c r="B61" s="258"/>
      <c r="C61" s="258"/>
      <c r="D61" s="258"/>
      <c r="E61" s="258"/>
      <c r="F61" s="258"/>
      <c r="G61" s="258"/>
      <c r="H61" s="259"/>
      <c r="I61" s="4">
        <v>162</v>
      </c>
      <c r="J61" s="13">
        <v>231881</v>
      </c>
      <c r="K61" s="13">
        <v>246700</v>
      </c>
    </row>
    <row r="62" spans="1:11" ht="12.75">
      <c r="A62" s="257" t="s">
        <v>202</v>
      </c>
      <c r="B62" s="258"/>
      <c r="C62" s="258"/>
      <c r="D62" s="258"/>
      <c r="E62" s="258"/>
      <c r="F62" s="258"/>
      <c r="G62" s="258"/>
      <c r="H62" s="259"/>
      <c r="I62" s="4">
        <v>163</v>
      </c>
      <c r="J62" s="13"/>
      <c r="K62" s="13"/>
    </row>
    <row r="63" spans="1:11" ht="12.75">
      <c r="A63" s="257" t="s">
        <v>203</v>
      </c>
      <c r="B63" s="258"/>
      <c r="C63" s="258"/>
      <c r="D63" s="258"/>
      <c r="E63" s="258"/>
      <c r="F63" s="258"/>
      <c r="G63" s="258"/>
      <c r="H63" s="259"/>
      <c r="I63" s="4">
        <v>164</v>
      </c>
      <c r="J63" s="13"/>
      <c r="K63" s="13"/>
    </row>
    <row r="64" spans="1:11" ht="12.75">
      <c r="A64" s="257" t="s">
        <v>204</v>
      </c>
      <c r="B64" s="258"/>
      <c r="C64" s="258"/>
      <c r="D64" s="258"/>
      <c r="E64" s="258"/>
      <c r="F64" s="258"/>
      <c r="G64" s="258"/>
      <c r="H64" s="259"/>
      <c r="I64" s="4">
        <v>165</v>
      </c>
      <c r="J64" s="13"/>
      <c r="K64" s="13"/>
    </row>
    <row r="65" spans="1:11" ht="12.75">
      <c r="A65" s="257" t="s">
        <v>193</v>
      </c>
      <c r="B65" s="258"/>
      <c r="C65" s="258"/>
      <c r="D65" s="258"/>
      <c r="E65" s="258"/>
      <c r="F65" s="258"/>
      <c r="G65" s="258"/>
      <c r="H65" s="259"/>
      <c r="I65" s="4">
        <v>166</v>
      </c>
      <c r="J65" s="13"/>
      <c r="K65" s="13"/>
    </row>
    <row r="66" spans="1:11" ht="12.75">
      <c r="A66" s="257" t="s">
        <v>167</v>
      </c>
      <c r="B66" s="258"/>
      <c r="C66" s="258"/>
      <c r="D66" s="258"/>
      <c r="E66" s="258"/>
      <c r="F66" s="258"/>
      <c r="G66" s="258"/>
      <c r="H66" s="259"/>
      <c r="I66" s="4">
        <v>167</v>
      </c>
      <c r="J66" s="12">
        <f>-J53+J57</f>
        <v>-103652902</v>
      </c>
      <c r="K66" s="12">
        <f>-K53+K57</f>
        <v>-72176498</v>
      </c>
    </row>
    <row r="67" spans="1:11" ht="12.75">
      <c r="A67" s="257" t="s">
        <v>168</v>
      </c>
      <c r="B67" s="258"/>
      <c r="C67" s="258"/>
      <c r="D67" s="258"/>
      <c r="E67" s="258"/>
      <c r="F67" s="258"/>
      <c r="G67" s="258"/>
      <c r="H67" s="259"/>
      <c r="I67" s="4">
        <v>168</v>
      </c>
      <c r="J67" s="16">
        <f>J56+J66</f>
        <v>-103652902</v>
      </c>
      <c r="K67" s="16">
        <f>K56+K66</f>
        <v>-72176498</v>
      </c>
    </row>
    <row r="68" spans="1:11" ht="12.75">
      <c r="A68" s="266" t="s">
        <v>162</v>
      </c>
      <c r="B68" s="281"/>
      <c r="C68" s="281"/>
      <c r="D68" s="281"/>
      <c r="E68" s="281"/>
      <c r="F68" s="281"/>
      <c r="G68" s="281"/>
      <c r="H68" s="281"/>
      <c r="I68" s="290"/>
      <c r="J68" s="290"/>
      <c r="K68" s="291"/>
    </row>
    <row r="69" spans="1:11" ht="12.75">
      <c r="A69" s="254" t="s">
        <v>161</v>
      </c>
      <c r="B69" s="255"/>
      <c r="C69" s="255"/>
      <c r="D69" s="255"/>
      <c r="E69" s="255"/>
      <c r="F69" s="255"/>
      <c r="G69" s="255"/>
      <c r="H69" s="255"/>
      <c r="I69" s="284"/>
      <c r="J69" s="284"/>
      <c r="K69" s="285"/>
    </row>
    <row r="70" spans="1:11" ht="12.75">
      <c r="A70" s="292" t="s">
        <v>205</v>
      </c>
      <c r="B70" s="293"/>
      <c r="C70" s="293"/>
      <c r="D70" s="293"/>
      <c r="E70" s="293"/>
      <c r="F70" s="293"/>
      <c r="G70" s="293"/>
      <c r="H70" s="294"/>
      <c r="I70" s="4">
        <v>169</v>
      </c>
      <c r="J70" s="130">
        <v>102885962</v>
      </c>
      <c r="K70" s="128">
        <v>70680822</v>
      </c>
    </row>
    <row r="71" spans="1:11" ht="12.75">
      <c r="A71" s="295" t="s">
        <v>206</v>
      </c>
      <c r="B71" s="296"/>
      <c r="C71" s="296"/>
      <c r="D71" s="296"/>
      <c r="E71" s="296"/>
      <c r="F71" s="296"/>
      <c r="G71" s="296"/>
      <c r="H71" s="297"/>
      <c r="I71" s="7">
        <v>170</v>
      </c>
      <c r="J71" s="129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55:K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71:K71 J54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3:K15 J8:K9 J48:K50 K17:K18 K32">
      <formula1>0</formula1>
    </dataValidation>
    <dataValidation type="whole" operator="greaterThanOrEqual" allowBlank="1" showErrorMessage="1" errorTitle="Pogrešan unos" error="Mogu se unijeti samo cjelobrojne pozitivne vrijednosti." sqref="K11:K12 J70:K70 J33:K44 K16 J12 J10:K10 J7:K7 J46:K46 J53:K53 J16:J32 K19:K31">
      <formula1>0</formula1>
    </dataValidation>
    <dataValidation type="whole" operator="notEqual" allowBlank="1" showErrorMessage="1" errorTitle="Pogrešan unos" error="Mogu se unijeti samo cjelobrojne vrijednosti. Iznimno, zbog odgođene porezne imovine, moguće je unijeti i negativne vrijednosti." sqref="J45:K45 J47:K47">
      <formula1>9999999999</formula1>
    </dataValidation>
  </dataValidations>
  <printOptions/>
  <pageMargins left="0.75" right="0.75" top="0.29" bottom="0.46" header="0.2" footer="0.2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1">
      <selection activeCell="K44" sqref="K44"/>
    </sheetView>
  </sheetViews>
  <sheetFormatPr defaultColWidth="9.140625" defaultRowHeight="12.75"/>
  <cols>
    <col min="9" max="9" width="6.7109375" style="0" customWidth="1"/>
    <col min="10" max="10" width="10.57421875" style="0" customWidth="1"/>
    <col min="11" max="11" width="10.140625" style="0" customWidth="1"/>
  </cols>
  <sheetData>
    <row r="1" spans="1:11" ht="12.75">
      <c r="A1" s="298" t="s">
        <v>140</v>
      </c>
      <c r="B1" s="299"/>
      <c r="C1" s="299"/>
      <c r="D1" s="299"/>
      <c r="E1" s="299"/>
      <c r="F1" s="299"/>
      <c r="G1" s="299"/>
      <c r="H1" s="299"/>
      <c r="I1" s="299"/>
      <c r="J1" s="300"/>
      <c r="K1" s="236"/>
    </row>
    <row r="2" spans="1:11" ht="12.75">
      <c r="A2" s="302" t="s">
        <v>331</v>
      </c>
      <c r="B2" s="303"/>
      <c r="C2" s="303"/>
      <c r="D2" s="303"/>
      <c r="E2" s="303"/>
      <c r="F2" s="303"/>
      <c r="G2" s="303"/>
      <c r="H2" s="303"/>
      <c r="I2" s="303"/>
      <c r="J2" s="300"/>
      <c r="K2" s="301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 customHeight="1">
      <c r="A4" s="244" t="s">
        <v>296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304" t="s">
        <v>50</v>
      </c>
      <c r="B5" s="304"/>
      <c r="C5" s="304"/>
      <c r="D5" s="304"/>
      <c r="E5" s="304"/>
      <c r="F5" s="304"/>
      <c r="G5" s="304"/>
      <c r="H5" s="304"/>
      <c r="I5" s="81" t="s">
        <v>253</v>
      </c>
      <c r="J5" s="82" t="s">
        <v>128</v>
      </c>
      <c r="K5" s="82" t="s">
        <v>129</v>
      </c>
    </row>
    <row r="6" spans="1:11" ht="12.75">
      <c r="A6" s="305">
        <v>1</v>
      </c>
      <c r="B6" s="305"/>
      <c r="C6" s="305"/>
      <c r="D6" s="305"/>
      <c r="E6" s="305"/>
      <c r="F6" s="305"/>
      <c r="G6" s="305"/>
      <c r="H6" s="305"/>
      <c r="I6" s="83">
        <v>2</v>
      </c>
      <c r="J6" s="84" t="s">
        <v>256</v>
      </c>
      <c r="K6" s="84" t="s">
        <v>257</v>
      </c>
    </row>
    <row r="7" spans="1:11" ht="12.75">
      <c r="A7" s="306" t="s">
        <v>134</v>
      </c>
      <c r="B7" s="307"/>
      <c r="C7" s="307"/>
      <c r="D7" s="307"/>
      <c r="E7" s="307"/>
      <c r="F7" s="307"/>
      <c r="G7" s="307"/>
      <c r="H7" s="307"/>
      <c r="I7" s="308"/>
      <c r="J7" s="308"/>
      <c r="K7" s="309"/>
    </row>
    <row r="8" spans="1:11" ht="12.75">
      <c r="A8" s="241" t="s">
        <v>34</v>
      </c>
      <c r="B8" s="242"/>
      <c r="C8" s="242"/>
      <c r="D8" s="242"/>
      <c r="E8" s="242"/>
      <c r="F8" s="242"/>
      <c r="G8" s="242"/>
      <c r="H8" s="242"/>
      <c r="I8" s="4">
        <v>1</v>
      </c>
      <c r="J8" s="13">
        <v>-102885962</v>
      </c>
      <c r="K8" s="13">
        <v>-70450158</v>
      </c>
    </row>
    <row r="9" spans="1:11" ht="12.75">
      <c r="A9" s="241" t="s">
        <v>35</v>
      </c>
      <c r="B9" s="242"/>
      <c r="C9" s="242"/>
      <c r="D9" s="242"/>
      <c r="E9" s="242"/>
      <c r="F9" s="242"/>
      <c r="G9" s="242"/>
      <c r="H9" s="242"/>
      <c r="I9" s="4">
        <v>2</v>
      </c>
      <c r="J9" s="13">
        <v>15026236</v>
      </c>
      <c r="K9" s="13">
        <v>16303323</v>
      </c>
    </row>
    <row r="10" spans="1:11" ht="12.75">
      <c r="A10" s="241" t="s">
        <v>36</v>
      </c>
      <c r="B10" s="242"/>
      <c r="C10" s="242"/>
      <c r="D10" s="242"/>
      <c r="E10" s="242"/>
      <c r="F10" s="242"/>
      <c r="G10" s="242"/>
      <c r="H10" s="242"/>
      <c r="I10" s="4">
        <v>3</v>
      </c>
      <c r="J10" s="13">
        <v>84374735</v>
      </c>
      <c r="K10" s="13">
        <v>68691071</v>
      </c>
    </row>
    <row r="11" spans="1:11" ht="12.75">
      <c r="A11" s="241" t="s">
        <v>37</v>
      </c>
      <c r="B11" s="242"/>
      <c r="C11" s="242"/>
      <c r="D11" s="242"/>
      <c r="E11" s="242"/>
      <c r="F11" s="242"/>
      <c r="G11" s="242"/>
      <c r="H11" s="242"/>
      <c r="I11" s="4">
        <v>4</v>
      </c>
      <c r="J11" s="13">
        <v>29656010</v>
      </c>
      <c r="K11" s="13">
        <v>16310266</v>
      </c>
    </row>
    <row r="12" spans="1:11" ht="12.75">
      <c r="A12" s="241" t="s">
        <v>38</v>
      </c>
      <c r="B12" s="242"/>
      <c r="C12" s="242"/>
      <c r="D12" s="242"/>
      <c r="E12" s="242"/>
      <c r="F12" s="242"/>
      <c r="G12" s="242"/>
      <c r="H12" s="242"/>
      <c r="I12" s="4">
        <v>5</v>
      </c>
      <c r="J12" s="13">
        <v>23173329</v>
      </c>
      <c r="K12" s="13">
        <v>19829656</v>
      </c>
    </row>
    <row r="13" spans="1:11" ht="12.75">
      <c r="A13" s="241" t="s">
        <v>42</v>
      </c>
      <c r="B13" s="242"/>
      <c r="C13" s="242"/>
      <c r="D13" s="242"/>
      <c r="E13" s="242"/>
      <c r="F13" s="242"/>
      <c r="G13" s="242"/>
      <c r="H13" s="242"/>
      <c r="I13" s="4">
        <v>6</v>
      </c>
      <c r="J13" s="13">
        <v>6469985</v>
      </c>
      <c r="K13" s="13">
        <v>3073843</v>
      </c>
    </row>
    <row r="14" spans="1:11" ht="12.75">
      <c r="A14" s="257" t="s">
        <v>135</v>
      </c>
      <c r="B14" s="258"/>
      <c r="C14" s="258"/>
      <c r="D14" s="258"/>
      <c r="E14" s="258"/>
      <c r="F14" s="258"/>
      <c r="G14" s="258"/>
      <c r="H14" s="258"/>
      <c r="I14" s="4">
        <v>7</v>
      </c>
      <c r="J14" s="126">
        <f>SUM(J8:J13)</f>
        <v>55814333</v>
      </c>
      <c r="K14" s="144">
        <f>SUM(K8:K13)</f>
        <v>53758001</v>
      </c>
    </row>
    <row r="15" spans="1:11" ht="12.75">
      <c r="A15" s="241" t="s">
        <v>43</v>
      </c>
      <c r="B15" s="242"/>
      <c r="C15" s="242"/>
      <c r="D15" s="242"/>
      <c r="E15" s="242"/>
      <c r="F15" s="242"/>
      <c r="G15" s="242"/>
      <c r="H15" s="242"/>
      <c r="I15" s="4">
        <v>8</v>
      </c>
      <c r="J15" s="106">
        <v>1793317</v>
      </c>
      <c r="K15" s="145"/>
    </row>
    <row r="16" spans="1:11" ht="12.75">
      <c r="A16" s="241" t="s">
        <v>44</v>
      </c>
      <c r="B16" s="242"/>
      <c r="C16" s="242"/>
      <c r="D16" s="242"/>
      <c r="E16" s="242"/>
      <c r="F16" s="242"/>
      <c r="G16" s="242"/>
      <c r="H16" s="242"/>
      <c r="I16" s="4">
        <v>9</v>
      </c>
      <c r="J16" s="106">
        <v>30146846</v>
      </c>
      <c r="K16" s="145">
        <v>32111362</v>
      </c>
    </row>
    <row r="17" spans="1:11" ht="12.75">
      <c r="A17" s="241" t="s">
        <v>45</v>
      </c>
      <c r="B17" s="242"/>
      <c r="C17" s="242"/>
      <c r="D17" s="242"/>
      <c r="E17" s="242"/>
      <c r="F17" s="242"/>
      <c r="G17" s="242"/>
      <c r="H17" s="242"/>
      <c r="I17" s="4">
        <v>10</v>
      </c>
      <c r="J17" s="106"/>
      <c r="K17" s="145"/>
    </row>
    <row r="18" spans="1:11" ht="12.75">
      <c r="A18" s="241" t="s">
        <v>46</v>
      </c>
      <c r="B18" s="242"/>
      <c r="C18" s="242"/>
      <c r="D18" s="242"/>
      <c r="E18" s="242"/>
      <c r="F18" s="242"/>
      <c r="G18" s="242"/>
      <c r="H18" s="242"/>
      <c r="I18" s="4">
        <v>11</v>
      </c>
      <c r="J18" s="106">
        <v>5928821</v>
      </c>
      <c r="K18" s="145">
        <v>504306</v>
      </c>
    </row>
    <row r="19" spans="1:11" ht="12.75">
      <c r="A19" s="257" t="s">
        <v>136</v>
      </c>
      <c r="B19" s="258"/>
      <c r="C19" s="258"/>
      <c r="D19" s="258"/>
      <c r="E19" s="258"/>
      <c r="F19" s="258"/>
      <c r="G19" s="258"/>
      <c r="H19" s="258"/>
      <c r="I19" s="4">
        <v>12</v>
      </c>
      <c r="J19" s="126">
        <f>SUM(J15:J18)</f>
        <v>37868984</v>
      </c>
      <c r="K19" s="144">
        <f>SUM(K15:K18)</f>
        <v>32615668</v>
      </c>
    </row>
    <row r="20" spans="1:11" ht="12.75">
      <c r="A20" s="257" t="s">
        <v>30</v>
      </c>
      <c r="B20" s="258"/>
      <c r="C20" s="258"/>
      <c r="D20" s="258"/>
      <c r="E20" s="258"/>
      <c r="F20" s="258"/>
      <c r="G20" s="258"/>
      <c r="H20" s="258"/>
      <c r="I20" s="4">
        <v>13</v>
      </c>
      <c r="J20" s="126">
        <f>IF(J14&gt;J19,J14-J19,0)</f>
        <v>17945349</v>
      </c>
      <c r="K20" s="144">
        <f>IF(K14&gt;K19,K14-K19,0)</f>
        <v>21142333</v>
      </c>
    </row>
    <row r="21" spans="1:11" ht="12.75">
      <c r="A21" s="257" t="s">
        <v>31</v>
      </c>
      <c r="B21" s="258"/>
      <c r="C21" s="258"/>
      <c r="D21" s="258"/>
      <c r="E21" s="258"/>
      <c r="F21" s="258"/>
      <c r="G21" s="258"/>
      <c r="H21" s="258"/>
      <c r="I21" s="4">
        <v>14</v>
      </c>
      <c r="J21" s="126">
        <f>IF(J19&gt;J14,J19-J14,0)</f>
        <v>0</v>
      </c>
      <c r="K21" s="144">
        <f>IF(K19&gt;K14,K19-K14,0)</f>
        <v>0</v>
      </c>
    </row>
    <row r="22" spans="1:11" ht="12.75">
      <c r="A22" s="306" t="s">
        <v>137</v>
      </c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41" t="s">
        <v>151</v>
      </c>
      <c r="B23" s="242"/>
      <c r="C23" s="242"/>
      <c r="D23" s="242"/>
      <c r="E23" s="242"/>
      <c r="F23" s="242"/>
      <c r="G23" s="242"/>
      <c r="H23" s="242"/>
      <c r="I23" s="4">
        <v>15</v>
      </c>
      <c r="J23" s="13">
        <v>35774534</v>
      </c>
      <c r="K23" s="13">
        <v>5676031</v>
      </c>
    </row>
    <row r="24" spans="1:11" ht="12.75">
      <c r="A24" s="241" t="s">
        <v>152</v>
      </c>
      <c r="B24" s="242"/>
      <c r="C24" s="242"/>
      <c r="D24" s="242"/>
      <c r="E24" s="242"/>
      <c r="F24" s="242"/>
      <c r="G24" s="242"/>
      <c r="H24" s="242"/>
      <c r="I24" s="4">
        <v>16</v>
      </c>
      <c r="J24" s="13"/>
      <c r="K24" s="13"/>
    </row>
    <row r="25" spans="1:11" ht="12.75">
      <c r="A25" s="241" t="s">
        <v>153</v>
      </c>
      <c r="B25" s="242"/>
      <c r="C25" s="242"/>
      <c r="D25" s="242"/>
      <c r="E25" s="242"/>
      <c r="F25" s="242"/>
      <c r="G25" s="242"/>
      <c r="H25" s="242"/>
      <c r="I25" s="4">
        <v>17</v>
      </c>
      <c r="J25" s="13"/>
      <c r="K25" s="13"/>
    </row>
    <row r="26" spans="1:11" ht="12.75">
      <c r="A26" s="241" t="s">
        <v>154</v>
      </c>
      <c r="B26" s="242"/>
      <c r="C26" s="242"/>
      <c r="D26" s="242"/>
      <c r="E26" s="242"/>
      <c r="F26" s="242"/>
      <c r="G26" s="242"/>
      <c r="H26" s="242"/>
      <c r="I26" s="4">
        <v>18</v>
      </c>
      <c r="J26" s="13"/>
      <c r="K26" s="13"/>
    </row>
    <row r="27" spans="1:11" ht="12.75">
      <c r="A27" s="241" t="s">
        <v>155</v>
      </c>
      <c r="B27" s="242"/>
      <c r="C27" s="242"/>
      <c r="D27" s="242"/>
      <c r="E27" s="242"/>
      <c r="F27" s="242"/>
      <c r="G27" s="242"/>
      <c r="H27" s="242"/>
      <c r="I27" s="4">
        <v>19</v>
      </c>
      <c r="J27" s="13">
        <v>24584</v>
      </c>
      <c r="K27" s="13">
        <v>2633292</v>
      </c>
    </row>
    <row r="28" spans="1:11" ht="12.75">
      <c r="A28" s="257" t="s">
        <v>141</v>
      </c>
      <c r="B28" s="258"/>
      <c r="C28" s="258"/>
      <c r="D28" s="258"/>
      <c r="E28" s="258"/>
      <c r="F28" s="258"/>
      <c r="G28" s="258"/>
      <c r="H28" s="258"/>
      <c r="I28" s="4">
        <v>20</v>
      </c>
      <c r="J28" s="126">
        <f>SUM(J23:J27)</f>
        <v>35799118</v>
      </c>
      <c r="K28" s="144">
        <f>SUM(K23:K27)</f>
        <v>8309323</v>
      </c>
    </row>
    <row r="29" spans="1:11" ht="12.75">
      <c r="A29" s="241" t="s">
        <v>105</v>
      </c>
      <c r="B29" s="242"/>
      <c r="C29" s="242"/>
      <c r="D29" s="242"/>
      <c r="E29" s="242"/>
      <c r="F29" s="242"/>
      <c r="G29" s="242"/>
      <c r="H29" s="242"/>
      <c r="I29" s="4">
        <v>21</v>
      </c>
      <c r="J29" s="106">
        <v>7246063</v>
      </c>
      <c r="K29" s="145">
        <v>3566911</v>
      </c>
    </row>
    <row r="30" spans="1:11" ht="12.75">
      <c r="A30" s="241" t="s">
        <v>106</v>
      </c>
      <c r="B30" s="242"/>
      <c r="C30" s="242"/>
      <c r="D30" s="242"/>
      <c r="E30" s="242"/>
      <c r="F30" s="242"/>
      <c r="G30" s="242"/>
      <c r="H30" s="242"/>
      <c r="I30" s="4">
        <v>22</v>
      </c>
      <c r="J30" s="106">
        <v>18466912</v>
      </c>
      <c r="K30" s="145">
        <v>3739027</v>
      </c>
    </row>
    <row r="31" spans="1:11" ht="12.75">
      <c r="A31" s="241" t="s">
        <v>10</v>
      </c>
      <c r="B31" s="242"/>
      <c r="C31" s="242"/>
      <c r="D31" s="242"/>
      <c r="E31" s="242"/>
      <c r="F31" s="242"/>
      <c r="G31" s="242"/>
      <c r="H31" s="242"/>
      <c r="I31" s="4">
        <v>23</v>
      </c>
      <c r="J31" s="106">
        <v>19000655</v>
      </c>
      <c r="K31" s="145">
        <v>1120</v>
      </c>
    </row>
    <row r="32" spans="1:11" ht="12.75">
      <c r="A32" s="257" t="s">
        <v>2</v>
      </c>
      <c r="B32" s="258"/>
      <c r="C32" s="258"/>
      <c r="D32" s="258"/>
      <c r="E32" s="258"/>
      <c r="F32" s="258"/>
      <c r="G32" s="258"/>
      <c r="H32" s="258"/>
      <c r="I32" s="4">
        <v>24</v>
      </c>
      <c r="J32" s="126">
        <f>SUM(J29:J31)</f>
        <v>44713630</v>
      </c>
      <c r="K32" s="144">
        <f>SUM(K29:K31)</f>
        <v>7307058</v>
      </c>
    </row>
    <row r="33" spans="1:11" ht="12.75">
      <c r="A33" s="257" t="s">
        <v>32</v>
      </c>
      <c r="B33" s="258"/>
      <c r="C33" s="258"/>
      <c r="D33" s="258"/>
      <c r="E33" s="258"/>
      <c r="F33" s="258"/>
      <c r="G33" s="258"/>
      <c r="H33" s="258"/>
      <c r="I33" s="4">
        <v>25</v>
      </c>
      <c r="J33" s="126">
        <f>IF(J28&gt;J32,J28-J32,0)</f>
        <v>0</v>
      </c>
      <c r="K33" s="144">
        <f>IF(K28&gt;K32,K28-K32,0)</f>
        <v>1002265</v>
      </c>
    </row>
    <row r="34" spans="1:11" ht="12.75">
      <c r="A34" s="257" t="s">
        <v>33</v>
      </c>
      <c r="B34" s="258"/>
      <c r="C34" s="258"/>
      <c r="D34" s="258"/>
      <c r="E34" s="258"/>
      <c r="F34" s="258"/>
      <c r="G34" s="258"/>
      <c r="H34" s="258"/>
      <c r="I34" s="4">
        <v>26</v>
      </c>
      <c r="J34" s="126">
        <f>IF(J32&gt;J28,J32-J28,0)</f>
        <v>8914512</v>
      </c>
      <c r="K34" s="144">
        <f>IF(K32&gt;K28,K32-K28,0)</f>
        <v>0</v>
      </c>
    </row>
    <row r="35" spans="1:11" ht="12.75">
      <c r="A35" s="306" t="s">
        <v>138</v>
      </c>
      <c r="B35" s="307"/>
      <c r="C35" s="307"/>
      <c r="D35" s="307"/>
      <c r="E35" s="307"/>
      <c r="F35" s="307"/>
      <c r="G35" s="307"/>
      <c r="H35" s="307"/>
      <c r="I35" s="308"/>
      <c r="J35" s="308"/>
      <c r="K35" s="309"/>
    </row>
    <row r="36" spans="1:11" ht="12.75">
      <c r="A36" s="241" t="s">
        <v>147</v>
      </c>
      <c r="B36" s="242"/>
      <c r="C36" s="242"/>
      <c r="D36" s="242"/>
      <c r="E36" s="242"/>
      <c r="F36" s="242"/>
      <c r="G36" s="242"/>
      <c r="H36" s="242"/>
      <c r="I36" s="4">
        <v>27</v>
      </c>
      <c r="J36" s="106">
        <v>41595538</v>
      </c>
      <c r="K36" s="145">
        <v>27757671</v>
      </c>
    </row>
    <row r="37" spans="1:11" ht="12.75">
      <c r="A37" s="241" t="s">
        <v>23</v>
      </c>
      <c r="B37" s="242"/>
      <c r="C37" s="242"/>
      <c r="D37" s="242"/>
      <c r="E37" s="242"/>
      <c r="F37" s="242"/>
      <c r="G37" s="242"/>
      <c r="H37" s="242"/>
      <c r="I37" s="4">
        <v>28</v>
      </c>
      <c r="J37" s="13"/>
      <c r="K37" s="13"/>
    </row>
    <row r="38" spans="1:11" ht="12.75">
      <c r="A38" s="241" t="s">
        <v>24</v>
      </c>
      <c r="B38" s="242"/>
      <c r="C38" s="242"/>
      <c r="D38" s="242"/>
      <c r="E38" s="242"/>
      <c r="F38" s="242"/>
      <c r="G38" s="242"/>
      <c r="H38" s="242"/>
      <c r="I38" s="4">
        <v>29</v>
      </c>
      <c r="J38" s="13">
        <v>6938085</v>
      </c>
      <c r="K38" s="13"/>
    </row>
    <row r="39" spans="1:11" ht="12.75">
      <c r="A39" s="257" t="s">
        <v>59</v>
      </c>
      <c r="B39" s="258"/>
      <c r="C39" s="258"/>
      <c r="D39" s="258"/>
      <c r="E39" s="258"/>
      <c r="F39" s="258"/>
      <c r="G39" s="258"/>
      <c r="H39" s="258"/>
      <c r="I39" s="4">
        <v>30</v>
      </c>
      <c r="J39" s="126">
        <f>SUM(J36:J38)</f>
        <v>48533623</v>
      </c>
      <c r="K39" s="144">
        <f>SUM(K36:K38)</f>
        <v>27757671</v>
      </c>
    </row>
    <row r="40" spans="1:11" ht="12.75">
      <c r="A40" s="241" t="s">
        <v>25</v>
      </c>
      <c r="B40" s="242"/>
      <c r="C40" s="242"/>
      <c r="D40" s="242"/>
      <c r="E40" s="242"/>
      <c r="F40" s="242"/>
      <c r="G40" s="242"/>
      <c r="H40" s="242"/>
      <c r="I40" s="4">
        <v>31</v>
      </c>
      <c r="J40" s="13">
        <v>56290684</v>
      </c>
      <c r="K40" s="13">
        <v>45920417</v>
      </c>
    </row>
    <row r="41" spans="1:11" ht="12.75">
      <c r="A41" s="241" t="s">
        <v>26</v>
      </c>
      <c r="B41" s="242"/>
      <c r="C41" s="242"/>
      <c r="D41" s="242"/>
      <c r="E41" s="242"/>
      <c r="F41" s="242"/>
      <c r="G41" s="242"/>
      <c r="H41" s="242"/>
      <c r="I41" s="4">
        <v>32</v>
      </c>
      <c r="J41" s="106"/>
      <c r="K41" s="145">
        <v>0</v>
      </c>
    </row>
    <row r="42" spans="1:11" ht="12.75">
      <c r="A42" s="241" t="s">
        <v>27</v>
      </c>
      <c r="B42" s="242"/>
      <c r="C42" s="242"/>
      <c r="D42" s="242"/>
      <c r="E42" s="242"/>
      <c r="F42" s="242"/>
      <c r="G42" s="242"/>
      <c r="H42" s="242"/>
      <c r="I42" s="4">
        <v>33</v>
      </c>
      <c r="J42" s="106"/>
      <c r="K42" s="145">
        <v>0</v>
      </c>
    </row>
    <row r="43" spans="1:11" ht="12.75">
      <c r="A43" s="241" t="s">
        <v>28</v>
      </c>
      <c r="B43" s="242"/>
      <c r="C43" s="242"/>
      <c r="D43" s="242"/>
      <c r="E43" s="242"/>
      <c r="F43" s="242"/>
      <c r="G43" s="242"/>
      <c r="H43" s="242"/>
      <c r="I43" s="4">
        <v>34</v>
      </c>
      <c r="J43" s="106">
        <v>3216364</v>
      </c>
      <c r="K43" s="145">
        <v>0</v>
      </c>
    </row>
    <row r="44" spans="1:11" ht="12.75">
      <c r="A44" s="241" t="s">
        <v>29</v>
      </c>
      <c r="B44" s="242"/>
      <c r="C44" s="242"/>
      <c r="D44" s="242"/>
      <c r="E44" s="242"/>
      <c r="F44" s="242"/>
      <c r="G44" s="242"/>
      <c r="H44" s="242"/>
      <c r="I44" s="4">
        <v>35</v>
      </c>
      <c r="J44" s="106">
        <v>458941</v>
      </c>
      <c r="K44" s="145">
        <v>5055877</v>
      </c>
    </row>
    <row r="45" spans="1:11" ht="12.75">
      <c r="A45" s="257" t="s">
        <v>60</v>
      </c>
      <c r="B45" s="258"/>
      <c r="C45" s="258"/>
      <c r="D45" s="258"/>
      <c r="E45" s="258"/>
      <c r="F45" s="258"/>
      <c r="G45" s="258"/>
      <c r="H45" s="258"/>
      <c r="I45" s="4">
        <v>36</v>
      </c>
      <c r="J45" s="126">
        <f>SUM(J40:J44)</f>
        <v>59965989</v>
      </c>
      <c r="K45" s="144">
        <f>SUM(K40:K44)</f>
        <v>50976294</v>
      </c>
    </row>
    <row r="46" spans="1:11" ht="12.75">
      <c r="A46" s="257" t="s">
        <v>11</v>
      </c>
      <c r="B46" s="258"/>
      <c r="C46" s="258"/>
      <c r="D46" s="258"/>
      <c r="E46" s="258"/>
      <c r="F46" s="258"/>
      <c r="G46" s="258"/>
      <c r="H46" s="258"/>
      <c r="I46" s="4">
        <v>37</v>
      </c>
      <c r="J46" s="126">
        <f>IF(J39&gt;J45,J39-J45,0)</f>
        <v>0</v>
      </c>
      <c r="K46" s="144">
        <f>IF(K39&gt;K45,K39-K45,0)</f>
        <v>0</v>
      </c>
    </row>
    <row r="47" spans="1:11" ht="12.75">
      <c r="A47" s="257" t="s">
        <v>12</v>
      </c>
      <c r="B47" s="258"/>
      <c r="C47" s="258"/>
      <c r="D47" s="258"/>
      <c r="E47" s="258"/>
      <c r="F47" s="258"/>
      <c r="G47" s="258"/>
      <c r="H47" s="258"/>
      <c r="I47" s="4">
        <v>38</v>
      </c>
      <c r="J47" s="126">
        <f>IF(J45&gt;J39,J45-J39,0)</f>
        <v>11432366</v>
      </c>
      <c r="K47" s="144">
        <f>IF(K45&gt;K39,K45-K39,0)</f>
        <v>23218623</v>
      </c>
    </row>
    <row r="48" spans="1:11" ht="12.75">
      <c r="A48" s="241" t="s">
        <v>61</v>
      </c>
      <c r="B48" s="242"/>
      <c r="C48" s="242"/>
      <c r="D48" s="242"/>
      <c r="E48" s="242"/>
      <c r="F48" s="242"/>
      <c r="G48" s="242"/>
      <c r="H48" s="242"/>
      <c r="I48" s="4">
        <v>39</v>
      </c>
      <c r="J48" s="126">
        <f>IF(J20-J21+J33-J34+J46-J47&gt;0,J20-J21+J33-J34+J46-J47,0)</f>
        <v>0</v>
      </c>
      <c r="K48" s="144">
        <f>IF(K20-K21+K33-K34+K46-K47&gt;0,K20-K21+K33-K34+K46-K47,0)</f>
        <v>0</v>
      </c>
    </row>
    <row r="49" spans="1:11" ht="12.75">
      <c r="A49" s="241" t="s">
        <v>62</v>
      </c>
      <c r="B49" s="242"/>
      <c r="C49" s="242"/>
      <c r="D49" s="242"/>
      <c r="E49" s="242"/>
      <c r="F49" s="242"/>
      <c r="G49" s="242"/>
      <c r="H49" s="242"/>
      <c r="I49" s="4">
        <v>40</v>
      </c>
      <c r="J49" s="126">
        <f>IF(J21-J20+J34-J33+J47-J46&gt;0,J21-J20+J34-J33+J47-J46,0)</f>
        <v>2401529</v>
      </c>
      <c r="K49" s="144">
        <f>IF(K21-K20+K34-K33+K47-K46&gt;0,K21-K20+K34-K33+K47-K46,0)</f>
        <v>1074025</v>
      </c>
    </row>
    <row r="50" spans="1:11" ht="12.75">
      <c r="A50" s="241" t="s">
        <v>139</v>
      </c>
      <c r="B50" s="242"/>
      <c r="C50" s="242"/>
      <c r="D50" s="242"/>
      <c r="E50" s="242"/>
      <c r="F50" s="242"/>
      <c r="G50" s="242"/>
      <c r="H50" s="242"/>
      <c r="I50" s="4">
        <v>41</v>
      </c>
      <c r="J50" s="13">
        <v>5407628</v>
      </c>
      <c r="K50" s="13">
        <v>3006099</v>
      </c>
    </row>
    <row r="51" spans="1:11" ht="12.75">
      <c r="A51" s="241" t="s">
        <v>148</v>
      </c>
      <c r="B51" s="242"/>
      <c r="C51" s="242"/>
      <c r="D51" s="242"/>
      <c r="E51" s="242"/>
      <c r="F51" s="242"/>
      <c r="G51" s="242"/>
      <c r="H51" s="242"/>
      <c r="I51" s="4">
        <v>42</v>
      </c>
      <c r="J51" s="106">
        <v>0</v>
      </c>
      <c r="K51" s="145"/>
    </row>
    <row r="52" spans="1:11" ht="12.75">
      <c r="A52" s="241" t="s">
        <v>149</v>
      </c>
      <c r="B52" s="242"/>
      <c r="C52" s="242"/>
      <c r="D52" s="242"/>
      <c r="E52" s="242"/>
      <c r="F52" s="242"/>
      <c r="G52" s="242"/>
      <c r="H52" s="242"/>
      <c r="I52" s="4">
        <v>43</v>
      </c>
      <c r="J52" s="13">
        <v>2401529</v>
      </c>
      <c r="K52" s="168">
        <v>1074025</v>
      </c>
    </row>
    <row r="53" spans="1:11" ht="12.75">
      <c r="A53" s="269" t="s">
        <v>150</v>
      </c>
      <c r="B53" s="270"/>
      <c r="C53" s="270"/>
      <c r="D53" s="270"/>
      <c r="E53" s="270"/>
      <c r="F53" s="270"/>
      <c r="G53" s="270"/>
      <c r="H53" s="270"/>
      <c r="I53" s="7">
        <v>44</v>
      </c>
      <c r="J53" s="146">
        <f>J50+J51-J52</f>
        <v>3006099</v>
      </c>
      <c r="K53" s="147">
        <f>K50+K51-K52</f>
        <v>1932074</v>
      </c>
    </row>
  </sheetData>
  <sheetProtection/>
  <mergeCells count="53"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35:K35"/>
    <mergeCell ref="A36:H36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8:K13 J52 J37:K38 J50:K50 J23:K27 J40:K40">
      <formula1>9999999998</formula1>
    </dataValidation>
    <dataValidation type="whole" operator="notEqual" allowBlank="1" showErrorMessage="1" errorTitle="Pogrešan unos" error="Mogu se unijeti samo cjelobrojne vrijednosti." sqref="J15:K18 J29:K31 J36:K36 J51:K51 J41:K44">
      <formula1>9999999998</formula1>
    </dataValidation>
    <dataValidation type="whole" operator="greaterThanOrEqual" allowBlank="1" showErrorMessage="1" errorTitle="Pogrešan unos" error="Mogu se unijeti samo cjelobrojne pozitivne vrijednosti." sqref="J14:K14 J19:K21 J32:K34 J28:K28 J45:K49 K52:K53 J39:K39 J5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10" zoomScaleSheetLayoutView="110" zoomScalePageLayoutView="0" workbookViewId="0" topLeftCell="A4">
      <selection activeCell="O18" sqref="O18"/>
    </sheetView>
  </sheetViews>
  <sheetFormatPr defaultColWidth="9.140625" defaultRowHeight="12.75"/>
  <cols>
    <col min="1" max="4" width="9.140625" style="88" customWidth="1"/>
    <col min="5" max="5" width="10.28125" style="88" bestFit="1" customWidth="1"/>
    <col min="6" max="9" width="9.140625" style="88" customWidth="1"/>
    <col min="10" max="10" width="10.57421875" style="88" customWidth="1"/>
    <col min="11" max="11" width="10.421875" style="88" bestFit="1" customWidth="1"/>
    <col min="12" max="16384" width="9.140625" style="88" customWidth="1"/>
  </cols>
  <sheetData>
    <row r="1" spans="1:12" ht="12.75">
      <c r="A1" s="312" t="s">
        <v>254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87"/>
    </row>
    <row r="2" spans="1:12" ht="15.75">
      <c r="A2" s="85"/>
      <c r="B2" s="86"/>
      <c r="C2" s="326" t="s">
        <v>255</v>
      </c>
      <c r="D2" s="326"/>
      <c r="E2" s="90">
        <v>40544</v>
      </c>
      <c r="F2" s="89" t="s">
        <v>221</v>
      </c>
      <c r="G2" s="327">
        <v>40908</v>
      </c>
      <c r="H2" s="328"/>
      <c r="I2" s="86"/>
      <c r="J2" s="86"/>
      <c r="K2" s="86"/>
      <c r="L2" s="91"/>
    </row>
    <row r="3" spans="1:12" ht="12.75" customHeight="1">
      <c r="A3" s="244" t="s">
        <v>296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91"/>
    </row>
    <row r="4" spans="1:11" ht="24" thickBot="1">
      <c r="A4" s="329"/>
      <c r="B4" s="330"/>
      <c r="C4" s="330"/>
      <c r="D4" s="330"/>
      <c r="E4" s="330"/>
      <c r="F4" s="330"/>
      <c r="G4" s="330"/>
      <c r="H4" s="330"/>
      <c r="I4" s="92" t="s">
        <v>278</v>
      </c>
      <c r="J4" s="149" t="s">
        <v>128</v>
      </c>
      <c r="K4" s="155" t="s">
        <v>129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94">
        <v>2</v>
      </c>
      <c r="J5" s="150" t="s">
        <v>256</v>
      </c>
      <c r="K5" s="93" t="s">
        <v>257</v>
      </c>
    </row>
    <row r="6" spans="1:11" ht="12.75">
      <c r="A6" s="314" t="s">
        <v>258</v>
      </c>
      <c r="B6" s="315"/>
      <c r="C6" s="315"/>
      <c r="D6" s="315"/>
      <c r="E6" s="315"/>
      <c r="F6" s="315"/>
      <c r="G6" s="315"/>
      <c r="H6" s="315"/>
      <c r="I6" s="95">
        <v>1</v>
      </c>
      <c r="J6" s="151">
        <v>384161400</v>
      </c>
      <c r="K6" s="156">
        <v>96040350</v>
      </c>
    </row>
    <row r="7" spans="1:11" ht="12.75">
      <c r="A7" s="314" t="s">
        <v>259</v>
      </c>
      <c r="B7" s="315"/>
      <c r="C7" s="315"/>
      <c r="D7" s="315"/>
      <c r="E7" s="315"/>
      <c r="F7" s="315"/>
      <c r="G7" s="315"/>
      <c r="H7" s="315"/>
      <c r="I7" s="95">
        <v>2</v>
      </c>
      <c r="J7" s="148"/>
      <c r="K7" s="157">
        <v>17748231</v>
      </c>
    </row>
    <row r="8" spans="1:11" ht="12.75">
      <c r="A8" s="314" t="s">
        <v>260</v>
      </c>
      <c r="B8" s="315"/>
      <c r="C8" s="315"/>
      <c r="D8" s="315"/>
      <c r="E8" s="315"/>
      <c r="F8" s="315"/>
      <c r="G8" s="315"/>
      <c r="H8" s="315"/>
      <c r="I8" s="95">
        <v>3</v>
      </c>
      <c r="J8" s="148">
        <v>10428371</v>
      </c>
      <c r="K8" s="158">
        <v>246700</v>
      </c>
    </row>
    <row r="9" spans="1:11" ht="12.75">
      <c r="A9" s="314" t="s">
        <v>261</v>
      </c>
      <c r="B9" s="315"/>
      <c r="C9" s="315"/>
      <c r="D9" s="315"/>
      <c r="E9" s="315"/>
      <c r="F9" s="315"/>
      <c r="G9" s="315"/>
      <c r="H9" s="315"/>
      <c r="I9" s="95">
        <v>4</v>
      </c>
      <c r="J9" s="148">
        <v>-181079603</v>
      </c>
      <c r="K9" s="159">
        <v>-4906751</v>
      </c>
    </row>
    <row r="10" spans="1:11" ht="12.75">
      <c r="A10" s="314" t="s">
        <v>262</v>
      </c>
      <c r="B10" s="315"/>
      <c r="C10" s="315"/>
      <c r="D10" s="315"/>
      <c r="E10" s="315"/>
      <c r="F10" s="315"/>
      <c r="G10" s="315"/>
      <c r="H10" s="315"/>
      <c r="I10" s="95">
        <v>5</v>
      </c>
      <c r="J10" s="148">
        <v>-102885962</v>
      </c>
      <c r="K10" s="159">
        <v>-70680822</v>
      </c>
    </row>
    <row r="11" spans="1:11" ht="12.75">
      <c r="A11" s="314" t="s">
        <v>263</v>
      </c>
      <c r="B11" s="315"/>
      <c r="C11" s="315"/>
      <c r="D11" s="315"/>
      <c r="E11" s="315"/>
      <c r="F11" s="315"/>
      <c r="G11" s="315"/>
      <c r="H11" s="315"/>
      <c r="I11" s="95">
        <v>6</v>
      </c>
      <c r="J11" s="148"/>
      <c r="K11" s="159">
        <v>278255370</v>
      </c>
    </row>
    <row r="12" spans="1:11" ht="12.75">
      <c r="A12" s="314" t="s">
        <v>264</v>
      </c>
      <c r="B12" s="315"/>
      <c r="C12" s="315"/>
      <c r="D12" s="315"/>
      <c r="E12" s="315"/>
      <c r="F12" s="315"/>
      <c r="G12" s="315"/>
      <c r="H12" s="315"/>
      <c r="I12" s="95">
        <v>7</v>
      </c>
      <c r="J12" s="148"/>
      <c r="K12" s="159"/>
    </row>
    <row r="13" spans="1:11" ht="12.75">
      <c r="A13" s="314" t="s">
        <v>265</v>
      </c>
      <c r="B13" s="315"/>
      <c r="C13" s="315"/>
      <c r="D13" s="315"/>
      <c r="E13" s="315"/>
      <c r="F13" s="315"/>
      <c r="G13" s="315"/>
      <c r="H13" s="315"/>
      <c r="I13" s="95">
        <v>8</v>
      </c>
      <c r="J13" s="148"/>
      <c r="K13" s="159"/>
    </row>
    <row r="14" spans="1:11" ht="12.75">
      <c r="A14" s="314" t="s">
        <v>266</v>
      </c>
      <c r="B14" s="315"/>
      <c r="C14" s="315"/>
      <c r="D14" s="315"/>
      <c r="E14" s="315"/>
      <c r="F14" s="315"/>
      <c r="G14" s="315"/>
      <c r="H14" s="315"/>
      <c r="I14" s="95">
        <v>9</v>
      </c>
      <c r="J14" s="148"/>
      <c r="K14" s="159"/>
    </row>
    <row r="15" spans="1:11" ht="12.75">
      <c r="A15" s="316" t="s">
        <v>267</v>
      </c>
      <c r="B15" s="317"/>
      <c r="C15" s="317"/>
      <c r="D15" s="317"/>
      <c r="E15" s="317"/>
      <c r="F15" s="317"/>
      <c r="G15" s="317"/>
      <c r="H15" s="317"/>
      <c r="I15" s="95">
        <v>10</v>
      </c>
      <c r="J15" s="152">
        <f>SUM(J6:J14)</f>
        <v>110624206</v>
      </c>
      <c r="K15" s="160">
        <f>SUM(K6:K14)</f>
        <v>316703078</v>
      </c>
    </row>
    <row r="16" spans="1:11" ht="12.75">
      <c r="A16" s="314" t="s">
        <v>268</v>
      </c>
      <c r="B16" s="315"/>
      <c r="C16" s="315"/>
      <c r="D16" s="315"/>
      <c r="E16" s="315"/>
      <c r="F16" s="315"/>
      <c r="G16" s="315"/>
      <c r="H16" s="315"/>
      <c r="I16" s="95">
        <v>11</v>
      </c>
      <c r="J16" s="153">
        <v>0</v>
      </c>
      <c r="K16" s="96">
        <v>0</v>
      </c>
    </row>
    <row r="17" spans="1:11" ht="12.75">
      <c r="A17" s="314" t="s">
        <v>269</v>
      </c>
      <c r="B17" s="315"/>
      <c r="C17" s="315"/>
      <c r="D17" s="315"/>
      <c r="E17" s="315"/>
      <c r="F17" s="315"/>
      <c r="G17" s="315"/>
      <c r="H17" s="315"/>
      <c r="I17" s="95">
        <v>12</v>
      </c>
      <c r="J17" s="153">
        <v>0</v>
      </c>
      <c r="K17" s="96">
        <v>0</v>
      </c>
    </row>
    <row r="18" spans="1:11" ht="12.75">
      <c r="A18" s="314" t="s">
        <v>270</v>
      </c>
      <c r="B18" s="315"/>
      <c r="C18" s="315"/>
      <c r="D18" s="315"/>
      <c r="E18" s="315"/>
      <c r="F18" s="315"/>
      <c r="G18" s="315"/>
      <c r="H18" s="315"/>
      <c r="I18" s="95">
        <v>13</v>
      </c>
      <c r="J18" s="153">
        <v>0</v>
      </c>
      <c r="K18" s="96">
        <v>0</v>
      </c>
    </row>
    <row r="19" spans="1:11" ht="12.75">
      <c r="A19" s="314" t="s">
        <v>271</v>
      </c>
      <c r="B19" s="315"/>
      <c r="C19" s="315"/>
      <c r="D19" s="315"/>
      <c r="E19" s="315"/>
      <c r="F19" s="315"/>
      <c r="G19" s="315"/>
      <c r="H19" s="315"/>
      <c r="I19" s="95">
        <v>14</v>
      </c>
      <c r="J19" s="153">
        <v>0</v>
      </c>
      <c r="K19" s="96">
        <v>0</v>
      </c>
    </row>
    <row r="20" spans="1:11" ht="12.75">
      <c r="A20" s="314" t="s">
        <v>272</v>
      </c>
      <c r="B20" s="315"/>
      <c r="C20" s="315"/>
      <c r="D20" s="315"/>
      <c r="E20" s="315"/>
      <c r="F20" s="315"/>
      <c r="G20" s="315"/>
      <c r="H20" s="315"/>
      <c r="I20" s="95">
        <v>15</v>
      </c>
      <c r="J20" s="153">
        <v>0</v>
      </c>
      <c r="K20" s="96">
        <v>0</v>
      </c>
    </row>
    <row r="21" spans="1:11" ht="12.75">
      <c r="A21" s="314" t="s">
        <v>273</v>
      </c>
      <c r="B21" s="315"/>
      <c r="C21" s="315"/>
      <c r="D21" s="315"/>
      <c r="E21" s="315"/>
      <c r="F21" s="315"/>
      <c r="G21" s="315"/>
      <c r="H21" s="315"/>
      <c r="I21" s="95">
        <v>16</v>
      </c>
      <c r="J21" s="153">
        <v>0</v>
      </c>
      <c r="K21" s="96">
        <v>0</v>
      </c>
    </row>
    <row r="22" spans="1:11" ht="12.75">
      <c r="A22" s="316" t="s">
        <v>274</v>
      </c>
      <c r="B22" s="317"/>
      <c r="C22" s="317"/>
      <c r="D22" s="317"/>
      <c r="E22" s="317"/>
      <c r="F22" s="317"/>
      <c r="G22" s="317"/>
      <c r="H22" s="317"/>
      <c r="I22" s="95">
        <v>17</v>
      </c>
      <c r="J22" s="154">
        <f>SUM(J16:J21)</f>
        <v>0</v>
      </c>
      <c r="K22" s="97">
        <f>SUM(K16:K21)</f>
        <v>0</v>
      </c>
    </row>
    <row r="23" spans="1:11" ht="12.75">
      <c r="A23" s="318"/>
      <c r="B23" s="319"/>
      <c r="C23" s="319"/>
      <c r="D23" s="319"/>
      <c r="E23" s="319"/>
      <c r="F23" s="319"/>
      <c r="G23" s="319"/>
      <c r="H23" s="319"/>
      <c r="I23" s="320"/>
      <c r="J23" s="320"/>
      <c r="K23" s="321"/>
    </row>
    <row r="24" spans="1:11" ht="12.75">
      <c r="A24" s="322" t="s">
        <v>275</v>
      </c>
      <c r="B24" s="323"/>
      <c r="C24" s="323"/>
      <c r="D24" s="323"/>
      <c r="E24" s="323"/>
      <c r="F24" s="323"/>
      <c r="G24" s="323"/>
      <c r="H24" s="323"/>
      <c r="I24" s="98">
        <v>18</v>
      </c>
      <c r="J24" s="107">
        <f>+J15+J22</f>
        <v>110624206</v>
      </c>
      <c r="K24" s="107">
        <f>+K15+K22</f>
        <v>316703078</v>
      </c>
    </row>
    <row r="25" spans="1:11" ht="23.25" customHeight="1">
      <c r="A25" s="324" t="s">
        <v>276</v>
      </c>
      <c r="B25" s="325"/>
      <c r="C25" s="325"/>
      <c r="D25" s="325"/>
      <c r="E25" s="325"/>
      <c r="F25" s="325"/>
      <c r="G25" s="325"/>
      <c r="H25" s="325"/>
      <c r="I25" s="99">
        <v>19</v>
      </c>
      <c r="J25" s="97"/>
      <c r="K25" s="97"/>
    </row>
    <row r="26" spans="1:11" ht="30" customHeight="1">
      <c r="A26" s="310" t="s">
        <v>277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</row>
  </sheetData>
  <sheetProtection/>
  <protectedRanges>
    <protectedRange sqref="E2:E3" name="Range1_1"/>
    <protectedRange sqref="G2:H3" name="Range1"/>
  </protectedRanges>
  <mergeCells count="27">
    <mergeCell ref="A6:H6"/>
    <mergeCell ref="A7:H7"/>
    <mergeCell ref="C2:D2"/>
    <mergeCell ref="G2:H2"/>
    <mergeCell ref="A4:H4"/>
    <mergeCell ref="A5:H5"/>
    <mergeCell ref="A3:K3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</mergeCells>
  <conditionalFormatting sqref="G2:G3">
    <cfRule type="cellIs" priority="1" dxfId="0" operator="lessThan" stopIfTrue="1">
      <formula>#REF!</formula>
    </cfRule>
  </conditionalFormatting>
  <dataValidations count="7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notEqual" allowBlank="1" showInputMessage="1" showErrorMessage="1" errorTitle="Pogrešan unos" error="Mogu se unijeti samo cjelobrojne vrijednosti." sqref="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type="whole" operator="notEqual" allowBlank="1" showErrorMessage="1" errorTitle="Pogrešan unos" error="Mogu se unijeti samo cjelobrojne vrijednosti." sqref="J6:K14">
      <formula1>999999999999</formula1>
    </dataValidation>
    <dataValidation type="whole" operator="notEqual" allowBlank="1" showErrorMessage="1" errorTitle="Pogrešan unos" error="Mogu se unijeti samo cjelobrojne vrijednosti." sqref="J24:K24">
      <formula1>9999999999</formula1>
    </dataValidation>
    <dataValidation type="whole" operator="greaterThanOrEqual" allowBlank="1" showErrorMessage="1" errorTitle="Pogrešan unos" error="Mogu se unijeti samo cjelobrojne pozitivne vrijednosti." sqref="J15:K1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mbradaric</cp:lastModifiedBy>
  <cp:lastPrinted>2012-06-13T12:08:12Z</cp:lastPrinted>
  <dcterms:created xsi:type="dcterms:W3CDTF">2008-10-17T11:51:54Z</dcterms:created>
  <dcterms:modified xsi:type="dcterms:W3CDTF">2012-06-13T15:12:09Z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