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" yWindow="6795" windowWidth="16590" windowHeight="5475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</sheets>
  <definedNames>
    <definedName name="_xlnm.Print_Area" localSheetId="0">'OPĆI PODACI'!$A$1:$I$66</definedName>
    <definedName name="_xlnm.Print_Area" localSheetId="2">'RDG'!$A$1:$K$71</definedName>
  </definedNames>
  <calcPr fullCalcOnLoad="1"/>
</workbook>
</file>

<file path=xl/sharedStrings.xml><?xml version="1.0" encoding="utf-8"?>
<sst xmlns="http://schemas.openxmlformats.org/spreadsheetml/2006/main" count="345" uniqueCount="311">
  <si>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</si>
  <si>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</si>
  <si>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</si>
  <si>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</si>
  <si>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</si>
  <si>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</si>
  <si>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</si>
  <si>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</si>
  <si>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</si>
  <si>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</si>
  <si>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</si>
  <si>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</si>
  <si>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</si>
  <si>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</si>
  <si>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</si>
  <si>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</si>
  <si>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</si>
  <si>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</si>
  <si>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</si>
  <si>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</si>
  <si>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</si>
  <si>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</si>
  <si>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</si>
  <si>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</si>
  <si>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</si>
  <si>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</si>
  <si>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</si>
  <si>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</si>
  <si>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</si>
  <si>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</si>
  <si>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</si>
  <si>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</si>
  <si>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</si>
  <si>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</si>
  <si>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</si>
  <si>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</si>
  <si>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</si>
  <si>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</si>
  <si>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</si>
  <si>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</si>
  <si>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</si>
  <si>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</si>
  <si>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</si>
  <si>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</si>
  <si>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</si>
  <si>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</si>
  <si>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</si>
  <si>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</si>
  <si>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</si>
  <si>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</si>
  <si>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</si>
  <si>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</si>
  <si>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</si>
  <si>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</si>
  <si>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</si>
  <si>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</si>
  <si>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</si>
  <si>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</si>
  <si>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</si>
  <si>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</si>
  <si>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</si>
  <si>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</si>
  <si>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</si>
  <si>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</si>
  <si>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</si>
  <si>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</si>
  <si>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</si>
  <si>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</si>
  <si>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</si>
  <si>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</si>
  <si>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</si>
  <si>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</si>
  <si>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</si>
  <si>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</si>
  <si>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</si>
  <si>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</si>
  <si>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</si>
  <si>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</si>
  <si>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</si>
  <si>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</si>
  <si>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</si>
  <si>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</si>
  <si>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</si>
  <si>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</si>
  <si>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</si>
  <si>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</si>
  <si>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</si>
  <si>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</si>
  <si>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</si>
  <si>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</si>
  <si>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Prethodna godina
(neto)</t>
  </si>
  <si>
    <t>Tekuća godina
(neto)</t>
  </si>
  <si>
    <t xml:space="preserve">   1. Izdaci za razvoj</t>
  </si>
  <si>
    <t xml:space="preserve">   3. Goodwill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</si>
  <si>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</si>
  <si>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</si>
  <si>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</si>
  <si>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</si>
  <si>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</si>
  <si>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</si>
  <si>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</si>
  <si>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</si>
  <si>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</si>
  <si>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</si>
  <si>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</si>
  <si>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</si>
  <si>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</si>
  <si>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</si>
  <si>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</si>
  <si>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</si>
  <si>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</si>
  <si>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</si>
  <si>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</si>
  <si>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</si>
  <si>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</si>
  <si>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</si>
  <si>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</si>
  <si>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</si>
  <si>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</si>
  <si>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</si>
  <si>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</si>
  <si>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</si>
  <si>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</si>
  <si>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</si>
  <si>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</si>
  <si>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</si>
  <si>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</si>
  <si>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</si>
  <si>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</si>
  <si>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</si>
  <si>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</si>
  <si>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</si>
  <si>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</si>
  <si>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</si>
  <si>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</si>
  <si>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</si>
  <si>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</si>
  <si>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</si>
  <si>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</si>
  <si>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</si>
  <si>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</si>
  <si>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</si>
  <si>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</si>
  <si>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</si>
  <si>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</si>
  <si>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</si>
  <si>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</si>
  <si>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</si>
  <si>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</si>
  <si>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</si>
  <si>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</si>
  <si>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</si>
  <si>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</si>
  <si>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</si>
  <si>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</si>
  <si>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t xml:space="preserve">  1. Dobit razdoblja (149-151)</t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</si>
  <si>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</si>
  <si>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</si>
  <si>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</si>
  <si>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</si>
  <si>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</si>
  <si>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</si>
  <si>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</si>
  <si>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</si>
  <si>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</si>
  <si>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</si>
  <si>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</si>
  <si>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</si>
  <si>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</si>
  <si>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</si>
  <si>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</si>
  <si>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</si>
  <si>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</si>
  <si>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</si>
  <si>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</si>
  <si>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</si>
  <si>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</si>
  <si>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</si>
  <si>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</si>
  <si>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</si>
  <si>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</si>
  <si>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</si>
  <si>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</si>
  <si>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</si>
  <si>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</si>
  <si>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</si>
  <si>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</si>
  <si>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</si>
  <si>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</si>
  <si>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</si>
  <si>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t>V. ZADRŽANA DOBIT ILI PRENESENI GUBITAK (073-074)</t>
  </si>
  <si>
    <t>VI. DOBIT ILI GUBITAK POSLOVNE GODINE (076-077)</t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</si>
  <si>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</si>
  <si>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</si>
  <si>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</si>
  <si>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</si>
  <si>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</si>
  <si>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</si>
  <si>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</si>
  <si>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</si>
  <si>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</si>
  <si>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</si>
  <si>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</si>
  <si>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</si>
  <si>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</si>
  <si>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</si>
  <si>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</si>
  <si>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</si>
  <si>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</si>
  <si>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</si>
  <si>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</si>
  <si>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</si>
  <si>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</si>
  <si>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</si>
  <si>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</si>
  <si>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</si>
  <si>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</si>
  <si>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</si>
  <si>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</si>
  <si>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</si>
  <si>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</si>
  <si>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</si>
  <si>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</si>
  <si>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</si>
  <si>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</si>
  <si>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/>
  </si>
  <si>
    <t>M.P.</t>
  </si>
  <si>
    <t>(potpis osobe ovlaštene za zastupanje)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</si>
  <si>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</si>
  <si>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</si>
  <si>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</si>
  <si>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</si>
  <si>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</si>
  <si>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</si>
  <si>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</si>
  <si>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</si>
  <si>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</si>
  <si>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</si>
  <si>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</si>
  <si>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</si>
  <si>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</si>
  <si>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</si>
  <si>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</si>
  <si>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</si>
  <si>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</si>
  <si>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</si>
  <si>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</si>
  <si>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</si>
  <si>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</si>
  <si>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</si>
  <si>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</si>
  <si>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</si>
  <si>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t>u PDF formatu</t>
  </si>
  <si>
    <t>03747034</t>
  </si>
  <si>
    <t>070004039</t>
  </si>
  <si>
    <t>00872098033</t>
  </si>
  <si>
    <t>VARTEKS d.d.</t>
  </si>
  <si>
    <t>42 000</t>
  </si>
  <si>
    <t>Varaždin</t>
  </si>
  <si>
    <t>Zagrebačka 94</t>
  </si>
  <si>
    <t>inof@varteks.com</t>
  </si>
  <si>
    <t>www.varteks.com</t>
  </si>
  <si>
    <t>VARAŽDIN</t>
  </si>
  <si>
    <t>VARAŽDINSKA</t>
  </si>
  <si>
    <t>DA</t>
  </si>
  <si>
    <t>1413</t>
  </si>
  <si>
    <t>VARTEKS LOGISTIC d.o.o.</t>
  </si>
  <si>
    <t>VARTEKS ESOP d.o.o.</t>
  </si>
  <si>
    <t>Varaždin, Hrvatska</t>
  </si>
  <si>
    <t>01038133</t>
  </si>
  <si>
    <t>1280511</t>
  </si>
  <si>
    <t>070092385</t>
  </si>
  <si>
    <t>Davidović Nenad</t>
  </si>
  <si>
    <t>Obveznik: Varteks Grupa- Varaždin</t>
  </si>
  <si>
    <t>VARTEKS PRO d.o.o.</t>
  </si>
  <si>
    <t>2. Izvještaj poslovodstva ( u sklopu revidiranog izvješća)</t>
  </si>
  <si>
    <t xml:space="preserve">1. Revidirana godišnja financijska izvješća i bilješke s revizorskim izvješćem </t>
  </si>
  <si>
    <t>4. Odluka nadležnog tijela o utvrđivanju godišnjih financijskih izvještaja</t>
  </si>
  <si>
    <t>3. Izjava osoba odgovornih za sastavljanje godišnjeg izvješća,</t>
  </si>
  <si>
    <t>V - projekt d.o.o.</t>
  </si>
  <si>
    <t>070093329</t>
  </si>
  <si>
    <t>(osoba ovlaštena za zastupanje)</t>
  </si>
  <si>
    <t>AOP
oznaka</t>
  </si>
  <si>
    <r>
      <t xml:space="preserve">B)  DUGOTRAJNA IMOVINA </t>
    </r>
    <r>
      <rPr>
        <sz val="10"/>
        <rFont val="Arial"/>
        <family val="2"/>
      </rPr>
      <t>(003+010+020+029+033)</t>
    </r>
  </si>
  <si>
    <r>
      <t xml:space="preserve">C)  KRATKOTRAJNA IMOVINA </t>
    </r>
    <r>
      <rPr>
        <sz val="10"/>
        <rFont val="Arial"/>
        <family val="2"/>
      </rPr>
      <t>(035+043+050+058)</t>
    </r>
  </si>
  <si>
    <r>
      <t xml:space="preserve">E)  UKUPNO AKTIVA </t>
    </r>
    <r>
      <rPr>
        <sz val="10"/>
        <rFont val="Arial"/>
        <family val="2"/>
      </rPr>
      <t>(001+002+034+059)</t>
    </r>
  </si>
  <si>
    <r>
      <t xml:space="preserve">A)  KAPITAL I REZERVE </t>
    </r>
    <r>
      <rPr>
        <sz val="10"/>
        <rFont val="Arial"/>
        <family val="2"/>
      </rPr>
      <t>(063+064+065+071+072+075+078)</t>
    </r>
  </si>
  <si>
    <r>
      <t xml:space="preserve">B)  REZERVIRANJA </t>
    </r>
    <r>
      <rPr>
        <sz val="10"/>
        <rFont val="Arial"/>
        <family val="2"/>
      </rPr>
      <t>(080 do 082)</t>
    </r>
  </si>
  <si>
    <r>
      <t xml:space="preserve">C)  DUGOROČNE OBVEZE </t>
    </r>
    <r>
      <rPr>
        <sz val="10"/>
        <rFont val="Arial"/>
        <family val="2"/>
      </rPr>
      <t>(084 do 092)</t>
    </r>
  </si>
  <si>
    <r>
      <t xml:space="preserve">D)  KRATKOROČNE OBVEZE </t>
    </r>
    <r>
      <rPr>
        <sz val="10"/>
        <rFont val="Arial"/>
        <family val="2"/>
      </rPr>
      <t>(094 do 105)</t>
    </r>
  </si>
  <si>
    <r>
      <t xml:space="preserve">F) UKUPNO – PASIVA </t>
    </r>
    <r>
      <rPr>
        <sz val="10"/>
        <rFont val="Arial"/>
        <family val="2"/>
      </rPr>
      <t>(062+079+083+093+106)</t>
    </r>
  </si>
  <si>
    <t>DODATAK BILANCI (popunjava poduzetnik koji sastavlja konsolidirani godišnji financijski izvještaj)</t>
  </si>
  <si>
    <r>
      <t xml:space="preserve">I. POSLOVNI PRIHODI </t>
    </r>
    <r>
      <rPr>
        <sz val="10"/>
        <rFont val="Arial"/>
        <family val="2"/>
      </rPr>
      <t>(112+113)</t>
    </r>
  </si>
  <si>
    <r>
      <t xml:space="preserve">II. POSLOVNI RASHODI </t>
    </r>
    <r>
      <rPr>
        <sz val="10"/>
        <rFont val="Arial"/>
        <family val="2"/>
      </rPr>
      <t>(115+116+120+124+125+126+129+130)</t>
    </r>
  </si>
  <si>
    <r>
      <t xml:space="preserve">    2. Materijalni troškovi </t>
    </r>
    <r>
      <rPr>
        <sz val="10"/>
        <rFont val="Arial"/>
        <family val="2"/>
      </rPr>
      <t>(117 do 119)</t>
    </r>
  </si>
  <si>
    <r>
      <t xml:space="preserve">   3. Troškovi osoblja </t>
    </r>
    <r>
      <rPr>
        <sz val="10"/>
        <rFont val="Arial"/>
        <family val="2"/>
      </rPr>
      <t>(121 do 123)</t>
    </r>
  </si>
  <si>
    <r>
      <t xml:space="preserve">   6. Vrijednosno usklađivanje </t>
    </r>
    <r>
      <rPr>
        <sz val="10"/>
        <rFont val="Arial"/>
        <family val="2"/>
      </rPr>
      <t>(127+128)</t>
    </r>
  </si>
  <si>
    <r>
      <t xml:space="preserve">III. FINANCIJSKI PRIHODI </t>
    </r>
    <r>
      <rPr>
        <sz val="10"/>
        <rFont val="Arial"/>
        <family val="2"/>
      </rPr>
      <t>(132 do 136)</t>
    </r>
  </si>
  <si>
    <r>
      <t xml:space="preserve">IV. FINANCIJSKI RASHODI </t>
    </r>
    <r>
      <rPr>
        <sz val="10"/>
        <rFont val="Arial"/>
        <family val="2"/>
      </rPr>
      <t>(138 do 141)</t>
    </r>
  </si>
  <si>
    <r>
      <t xml:space="preserve">IX.  UKUPNI PRIHODI </t>
    </r>
    <r>
      <rPr>
        <sz val="10"/>
        <rFont val="Arial"/>
        <family val="2"/>
      </rPr>
      <t>(111+131+142 + 144)</t>
    </r>
  </si>
  <si>
    <r>
      <t xml:space="preserve">X.   UKUPNI RASHODI </t>
    </r>
    <r>
      <rPr>
        <sz val="10"/>
        <rFont val="Arial"/>
        <family val="2"/>
      </rPr>
      <t>(114+137+143 + 145)</t>
    </r>
  </si>
  <si>
    <r>
      <t xml:space="preserve">XI.  DOBIT ILI GUBITAK PRIJE OPOREZIVANJA </t>
    </r>
    <r>
      <rPr>
        <sz val="10"/>
        <rFont val="Arial"/>
        <family val="2"/>
      </rPr>
      <t>(146-147)</t>
    </r>
  </si>
  <si>
    <r>
      <t xml:space="preserve">XIII. DOBIT ILI GUBITAK RAZDOBLJA </t>
    </r>
    <r>
      <rPr>
        <sz val="10"/>
        <rFont val="Arial"/>
        <family val="2"/>
      </rPr>
      <t>(148-151)</t>
    </r>
  </si>
  <si>
    <r>
      <t xml:space="preserve">II. OSTALA SVEOBUHVATNA DOBIT/GUBITAK PRIJE POREZA </t>
    </r>
    <r>
      <rPr>
        <sz val="10"/>
        <rFont val="Arial"/>
        <family val="2"/>
      </rPr>
      <t>(159 do 165)</t>
    </r>
  </si>
  <si>
    <r>
      <t>IV. NETO OSTALA SVEOBUHVATNA DOBIT ILI GUBITAK
      RAZDOBLJA</t>
    </r>
    <r>
      <rPr>
        <sz val="10"/>
        <rFont val="Arial"/>
        <family val="2"/>
      </rPr>
      <t xml:space="preserve"> (158-166)</t>
    </r>
  </si>
  <si>
    <t>stanje na dan 31.12.2016.</t>
  </si>
  <si>
    <t>u razdoblju 01.01.2016. do 31.12.2016.</t>
  </si>
  <si>
    <t>042/377-124</t>
  </si>
  <si>
    <t>042/377-089</t>
  </si>
  <si>
    <t>zsvetec@varteks.com</t>
  </si>
  <si>
    <t xml:space="preserve"> Svetec Zvonimir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</si>
</sst>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[$-41A]dd\.\ mmmm\ yyyy"/>
  </numFmts>
  <fonts count="4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4"/>
      <name val="Arial Rounded MT Bold"/>
      <family val="2"/>
    </font>
    <font>
      <sz val="14"/>
      <name val="Arial"/>
      <family val="2"/>
    </font>
    <font>
      <b/>
      <sz val="10"/>
      <name val="Arial Rounded MT Bold"/>
      <family val="2"/>
    </font>
    <font>
      <sz val="10"/>
      <color indexed="16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 style="medium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6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6" fillId="0" borderId="0">
      <alignment vertical="top"/>
      <protection/>
    </xf>
    <xf numFmtId="0" fontId="6" fillId="0" borderId="0">
      <alignment vertical="top"/>
      <protection/>
    </xf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6" fillId="0" borderId="0">
      <alignment vertical="top"/>
      <protection/>
    </xf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65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5" fillId="0" borderId="10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wrapText="1"/>
    </xf>
    <xf numFmtId="0" fontId="7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2" applyFont="1" applyAlignment="1">
      <alignment wrapText="1"/>
      <protection/>
    </xf>
    <xf numFmtId="0" fontId="0" fillId="0" borderId="0" xfId="0" applyFont="1" applyAlignment="1">
      <alignment/>
    </xf>
    <xf numFmtId="0" fontId="5" fillId="0" borderId="0" xfId="62" applyFont="1" applyFill="1" applyBorder="1" applyAlignment="1" applyProtection="1">
      <alignment horizontal="center" vertical="center"/>
      <protection hidden="1"/>
    </xf>
    <xf numFmtId="14" fontId="5" fillId="32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Border="1" applyAlignment="1">
      <alignment wrapText="1"/>
      <protection/>
    </xf>
    <xf numFmtId="0" fontId="9" fillId="0" borderId="0" xfId="58" applyFont="1" applyAlignment="1">
      <alignment/>
      <protection/>
    </xf>
    <xf numFmtId="14" fontId="5" fillId="32" borderId="11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12" xfId="58" applyFont="1" applyFill="1" applyBorder="1" applyAlignment="1" applyProtection="1">
      <alignment horizontal="center" vertical="center"/>
      <protection hidden="1" locked="0"/>
    </xf>
    <xf numFmtId="0" fontId="5" fillId="0" borderId="0" xfId="58" applyFont="1" applyFill="1" applyBorder="1" applyAlignment="1" applyProtection="1">
      <alignment horizontal="left" vertical="center"/>
      <protection hidden="1"/>
    </xf>
    <xf numFmtId="0" fontId="0" fillId="0" borderId="0" xfId="58" applyFont="1" applyFill="1" applyBorder="1" applyAlignment="1" applyProtection="1">
      <alignment horizontal="left" vertical="center" wrapText="1"/>
      <protection hidden="1"/>
    </xf>
    <xf numFmtId="0" fontId="0" fillId="0" borderId="0" xfId="58" applyFont="1" applyAlignment="1">
      <alignment/>
      <protection/>
    </xf>
    <xf numFmtId="0" fontId="0" fillId="0" borderId="0" xfId="58" applyFont="1" applyFill="1" applyBorder="1" applyAlignment="1" applyProtection="1">
      <alignment vertical="center"/>
      <protection hidden="1"/>
    </xf>
    <xf numFmtId="0" fontId="0" fillId="0" borderId="0" xfId="58" applyFont="1" applyFill="1" applyBorder="1" applyAlignment="1" applyProtection="1">
      <alignment horizontal="center" vertical="center" wrapText="1"/>
      <protection hidden="1"/>
    </xf>
    <xf numFmtId="0" fontId="0" fillId="0" borderId="0" xfId="58" applyFont="1" applyBorder="1" applyAlignment="1" applyProtection="1">
      <alignment horizontal="left" vertical="center" wrapText="1"/>
      <protection hidden="1"/>
    </xf>
    <xf numFmtId="0" fontId="10" fillId="0" borderId="0" xfId="58" applyFont="1" applyBorder="1" applyAlignment="1" applyProtection="1">
      <alignment horizontal="center" vertical="center" wrapText="1"/>
      <protection hidden="1"/>
    </xf>
    <xf numFmtId="0" fontId="0" fillId="0" borderId="0" xfId="58" applyFont="1" applyBorder="1" applyAlignment="1" applyProtection="1">
      <alignment/>
      <protection hidden="1"/>
    </xf>
    <xf numFmtId="0" fontId="0" fillId="0" borderId="0" xfId="58" applyFont="1" applyAlignment="1" applyProtection="1">
      <alignment/>
      <protection hidden="1"/>
    </xf>
    <xf numFmtId="0" fontId="10" fillId="0" borderId="0" xfId="58" applyFont="1" applyBorder="1" applyAlignment="1" applyProtection="1">
      <alignment horizontal="right" vertical="center" wrapText="1"/>
      <protection hidden="1"/>
    </xf>
    <xf numFmtId="0" fontId="10" fillId="0" borderId="0" xfId="58" applyFont="1" applyAlignment="1" applyProtection="1">
      <alignment horizontal="right"/>
      <protection hidden="1"/>
    </xf>
    <xf numFmtId="0" fontId="10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0" fillId="0" borderId="0" xfId="58" applyFont="1" applyFill="1" applyBorder="1" applyAlignment="1" applyProtection="1">
      <alignment horizontal="left" vertical="center"/>
      <protection hidden="1"/>
    </xf>
    <xf numFmtId="0" fontId="0" fillId="0" borderId="0" xfId="58" applyFont="1" applyFill="1" applyBorder="1" applyAlignment="1" applyProtection="1">
      <alignment/>
      <protection hidden="1"/>
    </xf>
    <xf numFmtId="0" fontId="0" fillId="0" borderId="0" xfId="58" applyFont="1" applyAlignment="1" applyProtection="1">
      <alignment horizontal="right" vertical="center"/>
      <protection hidden="1"/>
    </xf>
    <xf numFmtId="0" fontId="0" fillId="0" borderId="0" xfId="58" applyFont="1" applyAlignment="1" applyProtection="1">
      <alignment wrapText="1"/>
      <protection hidden="1"/>
    </xf>
    <xf numFmtId="0" fontId="0" fillId="0" borderId="0" xfId="58" applyFont="1" applyAlignment="1" applyProtection="1">
      <alignment horizontal="right"/>
      <protection hidden="1"/>
    </xf>
    <xf numFmtId="0" fontId="0" fillId="0" borderId="0" xfId="58" applyFont="1" applyAlignment="1" applyProtection="1">
      <alignment horizontal="right" wrapText="1"/>
      <protection hidden="1"/>
    </xf>
    <xf numFmtId="0" fontId="0" fillId="0" borderId="0" xfId="58" applyFont="1" applyBorder="1" applyAlignment="1" applyProtection="1">
      <alignment horizontal="left"/>
      <protection hidden="1"/>
    </xf>
    <xf numFmtId="0" fontId="0" fillId="0" borderId="0" xfId="58" applyFont="1" applyBorder="1" applyAlignment="1" applyProtection="1">
      <alignment vertical="top"/>
      <protection hidden="1"/>
    </xf>
    <xf numFmtId="1" fontId="5" fillId="32" borderId="13" xfId="58" applyNumberFormat="1" applyFont="1" applyFill="1" applyBorder="1" applyAlignment="1" applyProtection="1">
      <alignment horizontal="center" vertical="center"/>
      <protection hidden="1" locked="0"/>
    </xf>
    <xf numFmtId="3" fontId="5" fillId="0" borderId="0" xfId="58" applyNumberFormat="1" applyFont="1" applyFill="1" applyBorder="1" applyAlignment="1" applyProtection="1">
      <alignment horizontal="right" vertical="center"/>
      <protection hidden="1" locked="0"/>
    </xf>
    <xf numFmtId="0" fontId="5" fillId="32" borderId="13" xfId="58" applyFont="1" applyFill="1" applyBorder="1" applyAlignment="1" applyProtection="1">
      <alignment horizontal="center" vertical="center"/>
      <protection hidden="1" locked="0"/>
    </xf>
    <xf numFmtId="0" fontId="5" fillId="0" borderId="0" xfId="58" applyFont="1" applyBorder="1" applyAlignment="1" applyProtection="1">
      <alignment vertical="top"/>
      <protection hidden="1"/>
    </xf>
    <xf numFmtId="49" fontId="5" fillId="32" borderId="13" xfId="58" applyNumberFormat="1" applyFont="1" applyFill="1" applyBorder="1" applyAlignment="1" applyProtection="1">
      <alignment horizontal="right" vertical="center"/>
      <protection hidden="1" locked="0"/>
    </xf>
    <xf numFmtId="0" fontId="0" fillId="0" borderId="0" xfId="58" applyFont="1" applyBorder="1" applyAlignment="1" applyProtection="1">
      <alignment horizontal="left" vertical="top" wrapText="1"/>
      <protection hidden="1"/>
    </xf>
    <xf numFmtId="0" fontId="0" fillId="0" borderId="0" xfId="58" applyFont="1" applyBorder="1" applyAlignment="1" applyProtection="1">
      <alignment horizontal="center" vertical="center"/>
      <protection hidden="1" locked="0"/>
    </xf>
    <xf numFmtId="0" fontId="0" fillId="0" borderId="0" xfId="58" applyFont="1" applyBorder="1" applyAlignment="1" applyProtection="1">
      <alignment horizontal="left" vertical="top"/>
      <protection hidden="1"/>
    </xf>
    <xf numFmtId="0" fontId="0" fillId="0" borderId="0" xfId="58" applyFont="1" applyAlignment="1" applyProtection="1">
      <alignment horizontal="left" vertical="top" indent="2"/>
      <protection hidden="1"/>
    </xf>
    <xf numFmtId="0" fontId="5" fillId="33" borderId="0" xfId="0" applyFont="1" applyFill="1" applyBorder="1" applyAlignment="1" applyProtection="1">
      <alignment horizontal="left" vertical="center"/>
      <protection hidden="1" locked="0"/>
    </xf>
    <xf numFmtId="49" fontId="5" fillId="33" borderId="0" xfId="0" applyNumberFormat="1" applyFont="1" applyFill="1" applyBorder="1" applyAlignment="1" applyProtection="1">
      <alignment horizontal="center" vertical="center"/>
      <protection hidden="1" locked="0"/>
    </xf>
    <xf numFmtId="0" fontId="5" fillId="32" borderId="0" xfId="58" applyFont="1" applyFill="1" applyBorder="1" applyAlignment="1" applyProtection="1">
      <alignment horizontal="left" vertical="center"/>
      <protection hidden="1" locked="0"/>
    </xf>
    <xf numFmtId="0" fontId="0" fillId="0" borderId="0" xfId="58" applyFont="1" applyBorder="1" applyAlignment="1">
      <alignment horizontal="left"/>
      <protection/>
    </xf>
    <xf numFmtId="49" fontId="5" fillId="32" borderId="0" xfId="58" applyNumberFormat="1" applyFont="1" applyFill="1" applyBorder="1" applyAlignment="1" applyProtection="1">
      <alignment horizontal="center" vertical="center"/>
      <protection hidden="1" locked="0"/>
    </xf>
    <xf numFmtId="49" fontId="5" fillId="0" borderId="0" xfId="58" applyNumberFormat="1" applyFont="1" applyBorder="1" applyAlignment="1" applyProtection="1">
      <alignment horizontal="center" vertical="center"/>
      <protection hidden="1" locked="0"/>
    </xf>
    <xf numFmtId="0" fontId="5" fillId="32" borderId="0" xfId="58" applyFont="1" applyFill="1" applyBorder="1" applyAlignment="1" applyProtection="1">
      <alignment horizontal="right" vertical="center"/>
      <protection hidden="1" locked="0"/>
    </xf>
    <xf numFmtId="0" fontId="0" fillId="0" borderId="0" xfId="58" applyFont="1" applyBorder="1" applyAlignment="1">
      <alignment/>
      <protection/>
    </xf>
    <xf numFmtId="0" fontId="0" fillId="0" borderId="0" xfId="58" applyFont="1" applyBorder="1" applyAlignment="1" applyProtection="1">
      <alignment horizontal="right" vertical="top"/>
      <protection hidden="1"/>
    </xf>
    <xf numFmtId="0" fontId="0" fillId="0" borderId="0" xfId="58" applyFont="1" applyBorder="1" applyAlignment="1" applyProtection="1">
      <alignment horizontal="center" vertical="top"/>
      <protection hidden="1"/>
    </xf>
    <xf numFmtId="0" fontId="0" fillId="0" borderId="0" xfId="58" applyFont="1" applyBorder="1" applyAlignment="1" applyProtection="1">
      <alignment horizontal="center"/>
      <protection hidden="1"/>
    </xf>
    <xf numFmtId="0" fontId="0" fillId="0" borderId="14" xfId="58" applyFont="1" applyBorder="1" applyAlignment="1" applyProtection="1">
      <alignment/>
      <protection hidden="1"/>
    </xf>
    <xf numFmtId="0" fontId="0" fillId="34" borderId="0" xfId="58" applyFont="1" applyFill="1" applyAlignment="1" applyProtection="1">
      <alignment vertical="top"/>
      <protection hidden="1"/>
    </xf>
    <xf numFmtId="0" fontId="0" fillId="34" borderId="0" xfId="58" applyFont="1" applyFill="1" applyAlignment="1" applyProtection="1">
      <alignment/>
      <protection hidden="1"/>
    </xf>
    <xf numFmtId="0" fontId="0" fillId="34" borderId="0" xfId="58" applyFont="1" applyFill="1" applyAlignment="1" applyProtection="1">
      <alignment horizontal="right" vertical="center"/>
      <protection hidden="1"/>
    </xf>
    <xf numFmtId="0" fontId="0" fillId="0" borderId="0" xfId="58" applyFont="1" applyAlignment="1" applyProtection="1">
      <alignment vertical="top"/>
      <protection hidden="1"/>
    </xf>
    <xf numFmtId="0" fontId="0" fillId="0" borderId="0" xfId="58" applyFont="1" applyAlignment="1" applyProtection="1">
      <alignment horizontal="left"/>
      <protection hidden="1"/>
    </xf>
    <xf numFmtId="0" fontId="0" fillId="0" borderId="0" xfId="58" applyFont="1" applyBorder="1" applyAlignment="1" applyProtection="1">
      <alignment vertical="center"/>
      <protection hidden="1"/>
    </xf>
    <xf numFmtId="0" fontId="6" fillId="0" borderId="0" xfId="58" applyFont="1" applyBorder="1" applyAlignment="1" applyProtection="1">
      <alignment/>
      <protection hidden="1"/>
    </xf>
    <xf numFmtId="0" fontId="6" fillId="0" borderId="0" xfId="58" applyFont="1" applyAlignment="1">
      <alignment/>
      <protection/>
    </xf>
    <xf numFmtId="0" fontId="6" fillId="0" borderId="0" xfId="57" applyFont="1" applyBorder="1" applyAlignment="1" applyProtection="1">
      <alignment vertical="center"/>
      <protection hidden="1"/>
    </xf>
    <xf numFmtId="0" fontId="6" fillId="0" borderId="0" xfId="58" applyFont="1" applyAlignment="1" applyProtection="1">
      <alignment/>
      <protection hidden="1"/>
    </xf>
    <xf numFmtId="0" fontId="5" fillId="0" borderId="0" xfId="58" applyFont="1" applyAlignment="1" applyProtection="1">
      <alignment vertical="center"/>
      <protection hidden="1"/>
    </xf>
    <xf numFmtId="0" fontId="0" fillId="0" borderId="15" xfId="58" applyFont="1" applyBorder="1" applyAlignment="1" applyProtection="1">
      <alignment/>
      <protection hidden="1"/>
    </xf>
    <xf numFmtId="0" fontId="0" fillId="0" borderId="15" xfId="58" applyFont="1" applyBorder="1" applyAlignment="1">
      <alignment/>
      <protection/>
    </xf>
    <xf numFmtId="0" fontId="0" fillId="0" borderId="0" xfId="58" applyFont="1" applyFill="1" applyBorder="1" applyAlignment="1" applyProtection="1">
      <alignment horizontal="right" vertical="top" wrapText="1"/>
      <protection hidden="1"/>
    </xf>
    <xf numFmtId="0" fontId="0" fillId="0" borderId="0" xfId="0" applyFont="1" applyAlignment="1">
      <alignment/>
    </xf>
    <xf numFmtId="0" fontId="5" fillId="35" borderId="16" xfId="0" applyFont="1" applyFill="1" applyBorder="1" applyAlignment="1" applyProtection="1">
      <alignment horizontal="center" vertical="center" wrapText="1"/>
      <protection hidden="1"/>
    </xf>
    <xf numFmtId="0" fontId="5" fillId="35" borderId="17" xfId="0" applyFont="1" applyFill="1" applyBorder="1" applyAlignment="1" applyProtection="1">
      <alignment horizontal="center" vertical="center" wrapText="1"/>
      <protection hidden="1"/>
    </xf>
    <xf numFmtId="0" fontId="5" fillId="35" borderId="18" xfId="0" applyFont="1" applyFill="1" applyBorder="1" applyAlignment="1" applyProtection="1">
      <alignment horizontal="center" vertical="center" wrapText="1"/>
      <protection hidden="1"/>
    </xf>
    <xf numFmtId="0" fontId="5" fillId="35" borderId="18" xfId="0" applyFont="1" applyFill="1" applyBorder="1" applyAlignment="1" applyProtection="1">
      <alignment horizontal="center" vertical="center"/>
      <protection hidden="1"/>
    </xf>
    <xf numFmtId="167" fontId="5" fillId="0" borderId="11" xfId="0" applyNumberFormat="1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 applyProtection="1">
      <alignment vertical="center"/>
      <protection locked="0"/>
    </xf>
    <xf numFmtId="3" fontId="5" fillId="32" borderId="11" xfId="0" applyNumberFormat="1" applyFont="1" applyFill="1" applyBorder="1" applyAlignment="1" applyProtection="1">
      <alignment vertical="center"/>
      <protection hidden="1"/>
    </xf>
    <xf numFmtId="3" fontId="0" fillId="32" borderId="11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 applyFont="1" applyAlignment="1">
      <alignment/>
    </xf>
    <xf numFmtId="3" fontId="0" fillId="36" borderId="11" xfId="0" applyNumberFormat="1" applyFont="1" applyFill="1" applyBorder="1" applyAlignment="1" applyProtection="1">
      <alignment vertical="center"/>
      <protection locked="0"/>
    </xf>
    <xf numFmtId="3" fontId="5" fillId="0" borderId="11" xfId="0" applyNumberFormat="1" applyFont="1" applyFill="1" applyBorder="1" applyAlignment="1" applyProtection="1">
      <alignment vertical="center"/>
      <protection locked="0"/>
    </xf>
    <xf numFmtId="3" fontId="6" fillId="0" borderId="11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167" fontId="5" fillId="0" borderId="19" xfId="0" applyNumberFormat="1" applyFont="1" applyFill="1" applyBorder="1" applyAlignment="1">
      <alignment horizontal="center" vertical="center"/>
    </xf>
    <xf numFmtId="3" fontId="5" fillId="32" borderId="20" xfId="0" applyNumberFormat="1" applyFont="1" applyFill="1" applyBorder="1" applyAlignment="1" applyProtection="1">
      <alignment vertical="center"/>
      <protection hidden="1"/>
    </xf>
    <xf numFmtId="167" fontId="5" fillId="0" borderId="21" xfId="0" applyNumberFormat="1" applyFont="1" applyFill="1" applyBorder="1" applyAlignment="1">
      <alignment horizontal="center" vertical="center"/>
    </xf>
    <xf numFmtId="3" fontId="0" fillId="0" borderId="21" xfId="0" applyNumberFormat="1" applyFont="1" applyFill="1" applyBorder="1" applyAlignment="1" applyProtection="1">
      <alignment vertical="center"/>
      <protection locked="0"/>
    </xf>
    <xf numFmtId="3" fontId="5" fillId="0" borderId="21" xfId="0" applyNumberFormat="1" applyFont="1" applyFill="1" applyBorder="1" applyAlignment="1" applyProtection="1">
      <alignment vertical="center"/>
      <protection hidden="1"/>
    </xf>
    <xf numFmtId="3" fontId="5" fillId="0" borderId="21" xfId="0" applyNumberFormat="1" applyFont="1" applyFill="1" applyBorder="1" applyAlignment="1" applyProtection="1">
      <alignment vertical="center"/>
      <protection locked="0"/>
    </xf>
    <xf numFmtId="3" fontId="0" fillId="36" borderId="21" xfId="0" applyNumberFormat="1" applyFont="1" applyFill="1" applyBorder="1" applyAlignment="1" applyProtection="1">
      <alignment vertical="center"/>
      <protection locked="0"/>
    </xf>
    <xf numFmtId="3" fontId="5" fillId="36" borderId="21" xfId="0" applyNumberFormat="1" applyFont="1" applyFill="1" applyBorder="1" applyAlignment="1" applyProtection="1">
      <alignment vertical="center"/>
      <protection hidden="1"/>
    </xf>
    <xf numFmtId="3" fontId="5" fillId="36" borderId="21" xfId="0" applyNumberFormat="1" applyFont="1" applyFill="1" applyBorder="1" applyAlignment="1" applyProtection="1">
      <alignment vertical="center"/>
      <protection locked="0"/>
    </xf>
    <xf numFmtId="3" fontId="5" fillId="32" borderId="21" xfId="0" applyNumberFormat="1" applyFont="1" applyFill="1" applyBorder="1" applyAlignment="1" applyProtection="1">
      <alignment vertical="center"/>
      <protection hidden="1"/>
    </xf>
    <xf numFmtId="3" fontId="0" fillId="32" borderId="21" xfId="0" applyNumberFormat="1" applyFont="1" applyFill="1" applyBorder="1" applyAlignment="1" applyProtection="1">
      <alignment vertical="center"/>
      <protection hidden="1"/>
    </xf>
    <xf numFmtId="167" fontId="5" fillId="0" borderId="22" xfId="0" applyNumberFormat="1" applyFont="1" applyFill="1" applyBorder="1" applyAlignment="1">
      <alignment horizontal="center" vertical="center"/>
    </xf>
    <xf numFmtId="3" fontId="0" fillId="32" borderId="23" xfId="0" applyNumberFormat="1" applyFont="1" applyFill="1" applyBorder="1" applyAlignment="1" applyProtection="1">
      <alignment vertical="center"/>
      <protection hidden="1"/>
    </xf>
    <xf numFmtId="3" fontId="5" fillId="0" borderId="24" xfId="0" applyNumberFormat="1" applyFont="1" applyBorder="1" applyAlignment="1">
      <alignment/>
    </xf>
    <xf numFmtId="3" fontId="0" fillId="0" borderId="23" xfId="0" applyNumberFormat="1" applyFont="1" applyFill="1" applyBorder="1" applyAlignment="1" applyProtection="1">
      <alignment vertical="center"/>
      <protection locked="0"/>
    </xf>
    <xf numFmtId="167" fontId="5" fillId="0" borderId="20" xfId="0" applyNumberFormat="1" applyFont="1" applyFill="1" applyBorder="1" applyAlignment="1">
      <alignment horizontal="center" vertical="center"/>
    </xf>
    <xf numFmtId="3" fontId="0" fillId="0" borderId="25" xfId="0" applyNumberFormat="1" applyFont="1" applyBorder="1" applyAlignment="1">
      <alignment/>
    </xf>
    <xf numFmtId="3" fontId="5" fillId="32" borderId="23" xfId="0" applyNumberFormat="1" applyFont="1" applyFill="1" applyBorder="1" applyAlignment="1" applyProtection="1">
      <alignment vertical="center"/>
      <protection hidden="1"/>
    </xf>
    <xf numFmtId="167" fontId="5" fillId="0" borderId="23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5" fillId="35" borderId="26" xfId="0" applyFont="1" applyFill="1" applyBorder="1" applyAlignment="1">
      <alignment horizontal="center" vertical="center" wrapText="1"/>
    </xf>
    <xf numFmtId="49" fontId="5" fillId="35" borderId="18" xfId="0" applyNumberFormat="1" applyFont="1" applyFill="1" applyBorder="1" applyAlignment="1">
      <alignment horizontal="center" vertical="center" wrapText="1"/>
    </xf>
    <xf numFmtId="49" fontId="5" fillId="35" borderId="18" xfId="0" applyNumberFormat="1" applyFont="1" applyFill="1" applyBorder="1" applyAlignment="1">
      <alignment horizontal="center" vertical="center"/>
    </xf>
    <xf numFmtId="3" fontId="0" fillId="0" borderId="20" xfId="0" applyNumberFormat="1" applyFont="1" applyFill="1" applyBorder="1" applyAlignment="1" applyProtection="1">
      <alignment vertical="center"/>
      <protection locked="0"/>
    </xf>
    <xf numFmtId="3" fontId="0" fillId="0" borderId="27" xfId="0" applyNumberFormat="1" applyFont="1" applyFill="1" applyBorder="1" applyAlignment="1" applyProtection="1">
      <alignment vertical="center"/>
      <protection locked="0"/>
    </xf>
    <xf numFmtId="0" fontId="5" fillId="35" borderId="17" xfId="0" applyFont="1" applyFill="1" applyBorder="1" applyAlignment="1">
      <alignment horizontal="center" vertical="center" wrapText="1"/>
    </xf>
    <xf numFmtId="0" fontId="5" fillId="35" borderId="18" xfId="0" applyFont="1" applyFill="1" applyBorder="1" applyAlignment="1">
      <alignment horizontal="center" vertical="center"/>
    </xf>
    <xf numFmtId="3" fontId="0" fillId="36" borderId="28" xfId="0" applyNumberFormat="1" applyFont="1" applyFill="1" applyBorder="1" applyAlignment="1">
      <alignment/>
    </xf>
    <xf numFmtId="3" fontId="5" fillId="0" borderId="21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3" fontId="5" fillId="0" borderId="28" xfId="0" applyNumberFormat="1" applyFont="1" applyBorder="1" applyAlignment="1">
      <alignment/>
    </xf>
    <xf numFmtId="3" fontId="5" fillId="32" borderId="13" xfId="58" applyNumberFormat="1" applyFont="1" applyFill="1" applyBorder="1" applyAlignment="1" applyProtection="1">
      <alignment horizontal="right" vertical="center"/>
      <protection hidden="1" locked="0"/>
    </xf>
    <xf numFmtId="49" fontId="5" fillId="33" borderId="29" xfId="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8" applyFont="1" applyAlignment="1" applyProtection="1">
      <alignment horizontal="right" vertical="center" wrapText="1"/>
      <protection hidden="1"/>
    </xf>
    <xf numFmtId="0" fontId="0" fillId="0" borderId="28" xfId="58" applyFont="1" applyBorder="1" applyAlignment="1" applyProtection="1">
      <alignment horizontal="right" wrapText="1"/>
      <protection hidden="1"/>
    </xf>
    <xf numFmtId="0" fontId="0" fillId="0" borderId="0" xfId="58" applyFont="1" applyFill="1" applyBorder="1" applyAlignment="1" applyProtection="1">
      <alignment horizontal="center" vertical="top"/>
      <protection hidden="1"/>
    </xf>
    <xf numFmtId="0" fontId="0" fillId="0" borderId="0" xfId="58" applyFont="1" applyFill="1" applyBorder="1" applyAlignment="1" applyProtection="1">
      <alignment horizontal="center"/>
      <protection hidden="1"/>
    </xf>
    <xf numFmtId="49" fontId="2" fillId="32" borderId="30" xfId="53" applyNumberFormat="1" applyFill="1" applyBorder="1" applyAlignment="1" applyProtection="1">
      <alignment horizontal="left" vertical="center"/>
      <protection hidden="1" locked="0"/>
    </xf>
    <xf numFmtId="49" fontId="5" fillId="0" borderId="10" xfId="58" applyNumberFormat="1" applyFont="1" applyBorder="1" applyAlignment="1" applyProtection="1">
      <alignment horizontal="left" vertical="center"/>
      <protection hidden="1" locked="0"/>
    </xf>
    <xf numFmtId="49" fontId="5" fillId="0" borderId="31" xfId="58" applyNumberFormat="1" applyFont="1" applyBorder="1" applyAlignment="1" applyProtection="1">
      <alignment horizontal="left" vertical="center"/>
      <protection hidden="1" locked="0"/>
    </xf>
    <xf numFmtId="0" fontId="0" fillId="0" borderId="0" xfId="58" applyFont="1" applyAlignment="1" applyProtection="1">
      <alignment horizontal="right" vertical="center"/>
      <protection hidden="1"/>
    </xf>
    <xf numFmtId="0" fontId="0" fillId="0" borderId="28" xfId="58" applyFont="1" applyBorder="1" applyAlignment="1" applyProtection="1">
      <alignment horizontal="right"/>
      <protection hidden="1"/>
    </xf>
    <xf numFmtId="49" fontId="5" fillId="32" borderId="30" xfId="58" applyNumberFormat="1" applyFont="1" applyFill="1" applyBorder="1" applyAlignment="1" applyProtection="1">
      <alignment horizontal="left" vertical="center"/>
      <protection hidden="1" locked="0"/>
    </xf>
    <xf numFmtId="0" fontId="0" fillId="0" borderId="31" xfId="58" applyFont="1" applyBorder="1" applyAlignment="1">
      <alignment horizontal="left" vertical="center"/>
      <protection/>
    </xf>
    <xf numFmtId="0" fontId="0" fillId="0" borderId="0" xfId="58" applyFont="1" applyBorder="1" applyAlignment="1" applyProtection="1">
      <alignment vertical="center"/>
      <protection hidden="1"/>
    </xf>
    <xf numFmtId="0" fontId="0" fillId="0" borderId="32" xfId="58" applyFont="1" applyBorder="1" applyAlignment="1" applyProtection="1">
      <alignment horizontal="center" vertical="top"/>
      <protection hidden="1"/>
    </xf>
    <xf numFmtId="0" fontId="0" fillId="0" borderId="32" xfId="58" applyFont="1" applyBorder="1" applyAlignment="1">
      <alignment horizontal="center"/>
      <protection/>
    </xf>
    <xf numFmtId="0" fontId="0" fillId="0" borderId="32" xfId="58" applyFont="1" applyBorder="1" applyAlignment="1">
      <alignment/>
      <protection/>
    </xf>
    <xf numFmtId="0" fontId="6" fillId="0" borderId="0" xfId="57" applyFont="1" applyFill="1" applyBorder="1" applyAlignment="1" applyProtection="1">
      <alignment horizontal="center" vertical="center"/>
      <protection hidden="1"/>
    </xf>
    <xf numFmtId="49" fontId="5" fillId="37" borderId="29" xfId="0" applyNumberFormat="1" applyFont="1" applyFill="1" applyBorder="1" applyAlignment="1" applyProtection="1">
      <alignment horizontal="left" vertical="center"/>
      <protection hidden="1" locked="0"/>
    </xf>
    <xf numFmtId="49" fontId="5" fillId="37" borderId="29" xfId="58" applyNumberFormat="1" applyFont="1" applyFill="1" applyBorder="1" applyAlignment="1" applyProtection="1">
      <alignment horizontal="left" vertical="center"/>
      <protection hidden="1" locked="0"/>
    </xf>
    <xf numFmtId="0" fontId="5" fillId="0" borderId="0" xfId="58" applyFont="1" applyAlignment="1">
      <alignment/>
      <protection/>
    </xf>
    <xf numFmtId="49" fontId="5" fillId="32" borderId="30" xfId="58" applyNumberFormat="1" applyFont="1" applyFill="1" applyBorder="1" applyAlignment="1" applyProtection="1">
      <alignment horizontal="center" vertical="center"/>
      <protection hidden="1" locked="0"/>
    </xf>
    <xf numFmtId="49" fontId="5" fillId="0" borderId="31" xfId="58" applyNumberFormat="1" applyFont="1" applyBorder="1" applyAlignment="1" applyProtection="1">
      <alignment horizontal="center" vertical="center"/>
      <protection hidden="1" locked="0"/>
    </xf>
    <xf numFmtId="0" fontId="5" fillId="32" borderId="30" xfId="58" applyFont="1" applyFill="1" applyBorder="1" applyAlignment="1" applyProtection="1">
      <alignment horizontal="left" vertical="center"/>
      <protection hidden="1" locked="0"/>
    </xf>
    <xf numFmtId="0" fontId="0" fillId="0" borderId="10" xfId="58" applyFont="1" applyBorder="1" applyAlignment="1">
      <alignment/>
      <protection/>
    </xf>
    <xf numFmtId="0" fontId="0" fillId="0" borderId="31" xfId="58" applyFont="1" applyBorder="1" applyAlignment="1">
      <alignment/>
      <protection/>
    </xf>
    <xf numFmtId="0" fontId="0" fillId="0" borderId="0" xfId="58" applyFont="1" applyBorder="1" applyAlignment="1" applyProtection="1">
      <alignment horizontal="center" vertical="top"/>
      <protection hidden="1"/>
    </xf>
    <xf numFmtId="0" fontId="0" fillId="0" borderId="0" xfId="58" applyFont="1" applyBorder="1" applyAlignment="1" applyProtection="1">
      <alignment horizontal="center"/>
      <protection hidden="1"/>
    </xf>
    <xf numFmtId="0" fontId="0" fillId="0" borderId="14" xfId="58" applyFont="1" applyBorder="1" applyAlignment="1" applyProtection="1">
      <alignment horizontal="center"/>
      <protection hidden="1"/>
    </xf>
    <xf numFmtId="0" fontId="0" fillId="37" borderId="33" xfId="0" applyFont="1" applyFill="1" applyBorder="1" applyAlignment="1" applyProtection="1">
      <alignment horizontal="left" vertical="center"/>
      <protection hidden="1" locked="0"/>
    </xf>
    <xf numFmtId="0" fontId="0" fillId="0" borderId="0" xfId="58" applyFont="1" applyBorder="1" applyAlignment="1" applyProtection="1">
      <alignment horizontal="left" vertical="top"/>
      <protection hidden="1"/>
    </xf>
    <xf numFmtId="0" fontId="0" fillId="0" borderId="0" xfId="58" applyFont="1" applyBorder="1" applyAlignment="1" applyProtection="1">
      <alignment horizontal="left"/>
      <protection hidden="1"/>
    </xf>
    <xf numFmtId="0" fontId="5" fillId="33" borderId="29" xfId="0" applyFont="1" applyFill="1" applyBorder="1" applyAlignment="1" applyProtection="1">
      <alignment horizontal="left" vertical="center"/>
      <protection hidden="1" locked="0"/>
    </xf>
    <xf numFmtId="0" fontId="5" fillId="33" borderId="33" xfId="0" applyFont="1" applyFill="1" applyBorder="1" applyAlignment="1" applyProtection="1">
      <alignment horizontal="left" vertical="center"/>
      <protection hidden="1" locked="0"/>
    </xf>
    <xf numFmtId="0" fontId="0" fillId="0" borderId="0" xfId="58" applyFont="1" applyAlignment="1" applyProtection="1">
      <alignment horizontal="center" vertical="center"/>
      <protection hidden="1"/>
    </xf>
    <xf numFmtId="0" fontId="0" fillId="0" borderId="0" xfId="58" applyFont="1" applyAlignment="1">
      <alignment horizontal="center" vertical="center"/>
      <protection/>
    </xf>
    <xf numFmtId="0" fontId="0" fillId="0" borderId="0" xfId="58" applyFont="1" applyAlignment="1">
      <alignment horizontal="center"/>
      <protection/>
    </xf>
    <xf numFmtId="0" fontId="0" fillId="0" borderId="0" xfId="58" applyFont="1" applyAlignment="1">
      <alignment vertical="center"/>
      <protection/>
    </xf>
    <xf numFmtId="0" fontId="0" fillId="0" borderId="0" xfId="58" applyFont="1" applyBorder="1" applyAlignment="1" applyProtection="1">
      <alignment horizontal="left" vertical="top" wrapText="1"/>
      <protection hidden="1"/>
    </xf>
    <xf numFmtId="0" fontId="0" fillId="0" borderId="0" xfId="58" applyFont="1" applyBorder="1" applyAlignment="1" applyProtection="1">
      <alignment horizontal="left" wrapText="1"/>
      <protection hidden="1"/>
    </xf>
    <xf numFmtId="49" fontId="5" fillId="33" borderId="33" xfId="0" applyNumberFormat="1" applyFont="1" applyFill="1" applyBorder="1" applyAlignment="1" applyProtection="1">
      <alignment horizontal="center" vertical="center"/>
      <protection hidden="1" locked="0"/>
    </xf>
    <xf numFmtId="49" fontId="5" fillId="33" borderId="34" xfId="0" applyNumberFormat="1" applyFont="1" applyFill="1" applyBorder="1" applyAlignment="1" applyProtection="1">
      <alignment horizontal="center" vertical="center"/>
      <protection hidden="1" locked="0"/>
    </xf>
    <xf numFmtId="0" fontId="2" fillId="32" borderId="30" xfId="53" applyFont="1" applyFill="1" applyBorder="1" applyAlignment="1" applyProtection="1">
      <alignment/>
      <protection hidden="1" locked="0"/>
    </xf>
    <xf numFmtId="0" fontId="5" fillId="0" borderId="10" xfId="58" applyFont="1" applyBorder="1" applyAlignment="1" applyProtection="1">
      <alignment/>
      <protection hidden="1" locked="0"/>
    </xf>
    <xf numFmtId="0" fontId="5" fillId="0" borderId="31" xfId="58" applyFont="1" applyBorder="1" applyAlignment="1" applyProtection="1">
      <alignment/>
      <protection hidden="1" locked="0"/>
    </xf>
    <xf numFmtId="0" fontId="0" fillId="0" borderId="10" xfId="58" applyFont="1" applyBorder="1" applyAlignment="1">
      <alignment horizontal="left"/>
      <protection/>
    </xf>
    <xf numFmtId="0" fontId="0" fillId="0" borderId="31" xfId="58" applyFont="1" applyBorder="1" applyAlignment="1">
      <alignment horizontal="left"/>
      <protection/>
    </xf>
    <xf numFmtId="0" fontId="0" fillId="0" borderId="12" xfId="58" applyFont="1" applyBorder="1" applyAlignment="1" applyProtection="1">
      <alignment horizontal="right" vertical="center"/>
      <protection hidden="1"/>
    </xf>
    <xf numFmtId="0" fontId="0" fillId="0" borderId="0" xfId="58" applyFont="1" applyBorder="1" applyAlignment="1" applyProtection="1">
      <alignment horizontal="right"/>
      <protection hidden="1"/>
    </xf>
    <xf numFmtId="0" fontId="0" fillId="0" borderId="10" xfId="58" applyFont="1" applyBorder="1" applyAlignment="1">
      <alignment horizontal="left" vertical="center"/>
      <protection/>
    </xf>
    <xf numFmtId="1" fontId="5" fillId="32" borderId="30" xfId="58" applyNumberFormat="1" applyFont="1" applyFill="1" applyBorder="1" applyAlignment="1" applyProtection="1">
      <alignment horizontal="center" vertical="center"/>
      <protection hidden="1" locked="0"/>
    </xf>
    <xf numFmtId="1" fontId="5" fillId="32" borderId="31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8" applyFont="1" applyBorder="1" applyAlignment="1" applyProtection="1">
      <alignment horizontal="right" vertical="center" wrapText="1"/>
      <protection hidden="1"/>
    </xf>
    <xf numFmtId="0" fontId="0" fillId="0" borderId="0" xfId="58" applyFont="1" applyBorder="1" applyAlignment="1" applyProtection="1">
      <alignment horizontal="right" wrapText="1"/>
      <protection hidden="1"/>
    </xf>
    <xf numFmtId="0" fontId="0" fillId="0" borderId="0" xfId="58" applyFont="1" applyAlignment="1" applyProtection="1">
      <alignment horizontal="right" wrapText="1"/>
      <protection hidden="1"/>
    </xf>
    <xf numFmtId="0" fontId="5" fillId="0" borderId="0" xfId="58" applyFont="1" applyFill="1" applyBorder="1" applyAlignment="1" applyProtection="1">
      <alignment horizontal="left" vertical="center" wrapText="1"/>
      <protection hidden="1"/>
    </xf>
    <xf numFmtId="0" fontId="5" fillId="0" borderId="28" xfId="58" applyFont="1" applyFill="1" applyBorder="1" applyAlignment="1" applyProtection="1">
      <alignment horizontal="left" vertical="center" wrapText="1"/>
      <protection hidden="1"/>
    </xf>
    <xf numFmtId="0" fontId="8" fillId="0" borderId="0" xfId="58" applyFont="1" applyBorder="1" applyAlignment="1" applyProtection="1">
      <alignment horizontal="center" vertical="center" wrapText="1"/>
      <protection hidden="1"/>
    </xf>
    <xf numFmtId="0" fontId="0" fillId="0" borderId="0" xfId="58" applyFont="1" applyAlignment="1" applyProtection="1">
      <alignment wrapText="1"/>
      <protection hidden="1"/>
    </xf>
    <xf numFmtId="0" fontId="0" fillId="0" borderId="1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13" fillId="0" borderId="0" xfId="0" applyFont="1" applyBorder="1" applyAlignment="1" applyProtection="1">
      <alignment horizontal="center" vertical="top" wrapText="1"/>
      <protection hidden="1"/>
    </xf>
    <xf numFmtId="0" fontId="5" fillId="0" borderId="10" xfId="0" applyFont="1" applyFill="1" applyBorder="1" applyAlignment="1" applyProtection="1">
      <alignment horizontal="center" vertical="top" wrapText="1"/>
      <protection hidden="1"/>
    </xf>
    <xf numFmtId="0" fontId="5" fillId="38" borderId="35" xfId="0" applyFont="1" applyFill="1" applyBorder="1" applyAlignment="1" applyProtection="1">
      <alignment vertical="center" wrapText="1"/>
      <protection hidden="1"/>
    </xf>
    <xf numFmtId="0" fontId="5" fillId="38" borderId="36" xfId="0" applyFont="1" applyFill="1" applyBorder="1" applyAlignment="1" applyProtection="1">
      <alignment vertical="center" wrapText="1"/>
      <protection hidden="1"/>
    </xf>
    <xf numFmtId="0" fontId="5" fillId="38" borderId="37" xfId="0" applyFont="1" applyFill="1" applyBorder="1" applyAlignment="1" applyProtection="1">
      <alignment vertical="center" wrapText="1"/>
      <protection hidden="1"/>
    </xf>
    <xf numFmtId="0" fontId="5" fillId="35" borderId="16" xfId="0" applyFont="1" applyFill="1" applyBorder="1" applyAlignment="1" applyProtection="1">
      <alignment horizontal="center" vertical="center" wrapText="1"/>
      <protection hidden="1"/>
    </xf>
    <xf numFmtId="0" fontId="5" fillId="35" borderId="38" xfId="0" applyFont="1" applyFill="1" applyBorder="1" applyAlignment="1" applyProtection="1">
      <alignment horizontal="center" vertical="center" wrapText="1"/>
      <protection hidden="1"/>
    </xf>
    <xf numFmtId="0" fontId="5" fillId="35" borderId="18" xfId="0" applyFont="1" applyFill="1" applyBorder="1" applyAlignment="1" applyProtection="1">
      <alignment horizontal="center" vertical="center" wrapText="1"/>
      <protection hidden="1"/>
    </xf>
    <xf numFmtId="0" fontId="5" fillId="35" borderId="30" xfId="0" applyFont="1" applyFill="1" applyBorder="1" applyAlignment="1">
      <alignment horizontal="left" vertical="center" wrapText="1"/>
    </xf>
    <xf numFmtId="0" fontId="0" fillId="35" borderId="10" xfId="0" applyFont="1" applyFill="1" applyBorder="1" applyAlignment="1">
      <alignment horizontal="left" vertical="center" wrapText="1"/>
    </xf>
    <xf numFmtId="0" fontId="0" fillId="35" borderId="3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35" borderId="35" xfId="0" applyFont="1" applyFill="1" applyBorder="1" applyAlignment="1">
      <alignment horizontal="left" vertical="center" wrapText="1"/>
    </xf>
    <xf numFmtId="0" fontId="0" fillId="35" borderId="36" xfId="0" applyFont="1" applyFill="1" applyBorder="1" applyAlignment="1">
      <alignment vertical="center"/>
    </xf>
    <xf numFmtId="0" fontId="0" fillId="35" borderId="37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left" vertical="center" wrapText="1" inden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5" fillId="35" borderId="36" xfId="0" applyFont="1" applyFill="1" applyBorder="1" applyAlignment="1">
      <alignment horizontal="left" vertical="center" wrapText="1"/>
    </xf>
    <xf numFmtId="0" fontId="0" fillId="35" borderId="36" xfId="0" applyFont="1" applyFill="1" applyBorder="1" applyAlignment="1">
      <alignment horizontal="left" vertical="center" wrapText="1"/>
    </xf>
    <xf numFmtId="0" fontId="0" fillId="35" borderId="37" xfId="0" applyFont="1" applyFill="1" applyBorder="1" applyAlignment="1">
      <alignment horizontal="left" vertical="center" wrapText="1"/>
    </xf>
    <xf numFmtId="0" fontId="5" fillId="0" borderId="39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0" fillId="0" borderId="14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5" fillId="0" borderId="25" xfId="0" applyFont="1" applyFill="1" applyBorder="1" applyAlignment="1">
      <alignment horizontal="left" vertical="center" wrapText="1"/>
    </xf>
    <xf numFmtId="0" fontId="5" fillId="0" borderId="41" xfId="0" applyFont="1" applyFill="1" applyBorder="1" applyAlignment="1">
      <alignment horizontal="left" vertical="center" wrapText="1"/>
    </xf>
    <xf numFmtId="0" fontId="5" fillId="0" borderId="42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5" fillId="0" borderId="43" xfId="0" applyFont="1" applyFill="1" applyBorder="1" applyAlignment="1">
      <alignment horizontal="left" vertical="center" wrapText="1"/>
    </xf>
    <xf numFmtId="0" fontId="5" fillId="0" borderId="44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5" fillId="35" borderId="17" xfId="0" applyFont="1" applyFill="1" applyBorder="1" applyAlignment="1" applyProtection="1">
      <alignment horizontal="center" vertical="center" wrapText="1"/>
      <protection hidden="1"/>
    </xf>
    <xf numFmtId="0" fontId="0" fillId="0" borderId="24" xfId="0" applyFont="1" applyFill="1" applyBorder="1" applyAlignment="1">
      <alignment horizontal="left" vertical="center" wrapText="1"/>
    </xf>
    <xf numFmtId="0" fontId="0" fillId="0" borderId="43" xfId="0" applyFont="1" applyFill="1" applyBorder="1" applyAlignment="1">
      <alignment horizontal="left" vertical="center" wrapText="1"/>
    </xf>
    <xf numFmtId="0" fontId="0" fillId="0" borderId="44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 indent="1"/>
    </xf>
    <xf numFmtId="0" fontId="0" fillId="0" borderId="43" xfId="0" applyFont="1" applyFill="1" applyBorder="1" applyAlignment="1">
      <alignment horizontal="left" vertical="center" wrapText="1" indent="1"/>
    </xf>
    <xf numFmtId="0" fontId="0" fillId="0" borderId="44" xfId="0" applyFont="1" applyFill="1" applyBorder="1" applyAlignment="1">
      <alignment horizontal="left" vertical="center" wrapText="1" indent="1"/>
    </xf>
    <xf numFmtId="0" fontId="0" fillId="0" borderId="45" xfId="0" applyFont="1" applyFill="1" applyBorder="1" applyAlignment="1">
      <alignment horizontal="left" vertical="center" wrapText="1" indent="1"/>
    </xf>
    <xf numFmtId="0" fontId="0" fillId="0" borderId="46" xfId="0" applyFont="1" applyFill="1" applyBorder="1" applyAlignment="1">
      <alignment horizontal="left" vertical="center" wrapText="1" indent="1"/>
    </xf>
    <xf numFmtId="0" fontId="0" fillId="0" borderId="47" xfId="0" applyFont="1" applyFill="1" applyBorder="1" applyAlignment="1">
      <alignment horizontal="left" vertical="center" wrapText="1" indent="1"/>
    </xf>
    <xf numFmtId="0" fontId="5" fillId="35" borderId="36" xfId="0" applyFont="1" applyFill="1" applyBorder="1" applyAlignment="1">
      <alignment vertical="center" wrapText="1"/>
    </xf>
    <xf numFmtId="0" fontId="5" fillId="35" borderId="37" xfId="0" applyFont="1" applyFill="1" applyBorder="1" applyAlignment="1">
      <alignment vertical="center" wrapText="1"/>
    </xf>
    <xf numFmtId="0" fontId="0" fillId="0" borderId="41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5" fillId="0" borderId="24" xfId="0" applyFont="1" applyFill="1" applyBorder="1" applyAlignment="1">
      <alignment horizontal="left" vertical="center" wrapText="1" indent="1"/>
    </xf>
    <xf numFmtId="0" fontId="5" fillId="0" borderId="43" xfId="0" applyFont="1" applyFill="1" applyBorder="1" applyAlignment="1">
      <alignment horizontal="left" vertical="center" wrapText="1" indent="1"/>
    </xf>
    <xf numFmtId="0" fontId="5" fillId="0" borderId="44" xfId="0" applyFont="1" applyFill="1" applyBorder="1" applyAlignment="1">
      <alignment horizontal="left" vertical="center" wrapText="1" indent="1"/>
    </xf>
    <xf numFmtId="0" fontId="5" fillId="0" borderId="48" xfId="0" applyFont="1" applyFill="1" applyBorder="1" applyAlignment="1">
      <alignment horizontal="left" vertical="center" wrapText="1" indent="1"/>
    </xf>
    <xf numFmtId="0" fontId="5" fillId="0" borderId="49" xfId="0" applyFont="1" applyFill="1" applyBorder="1" applyAlignment="1">
      <alignment horizontal="left" vertical="center" wrapText="1" indent="1"/>
    </xf>
    <xf numFmtId="0" fontId="5" fillId="0" borderId="50" xfId="0" applyFont="1" applyFill="1" applyBorder="1" applyAlignment="1">
      <alignment horizontal="left" vertical="center" wrapText="1" indent="1"/>
    </xf>
    <xf numFmtId="0" fontId="5" fillId="39" borderId="35" xfId="0" applyFont="1" applyFill="1" applyBorder="1" applyAlignment="1">
      <alignment horizontal="left" vertical="center" wrapText="1"/>
    </xf>
    <xf numFmtId="0" fontId="5" fillId="39" borderId="36" xfId="0" applyFont="1" applyFill="1" applyBorder="1" applyAlignment="1">
      <alignment horizontal="left" vertical="center" wrapText="1"/>
    </xf>
    <xf numFmtId="0" fontId="0" fillId="39" borderId="36" xfId="0" applyFont="1" applyFill="1" applyBorder="1" applyAlignment="1">
      <alignment vertical="center" wrapText="1"/>
    </xf>
    <xf numFmtId="0" fontId="0" fillId="39" borderId="37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5" fillId="35" borderId="17" xfId="0" applyFont="1" applyFill="1" applyBorder="1" applyAlignment="1">
      <alignment horizontal="center" vertical="center" wrapText="1"/>
    </xf>
    <xf numFmtId="0" fontId="5" fillId="35" borderId="18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left" vertical="center" wrapText="1"/>
    </xf>
    <xf numFmtId="0" fontId="0" fillId="0" borderId="49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4" xfId="0" applyFont="1" applyBorder="1" applyAlignment="1">
      <alignment vertical="center" wrapText="1"/>
    </xf>
    <xf numFmtId="0" fontId="14" fillId="0" borderId="0" xfId="62" applyFont="1" applyFill="1" applyBorder="1" applyAlignment="1">
      <alignment horizontal="center" vertical="center" wrapText="1"/>
      <protection/>
    </xf>
    <xf numFmtId="0" fontId="5" fillId="0" borderId="35" xfId="0" applyFont="1" applyFill="1" applyBorder="1" applyAlignment="1">
      <alignment horizontal="left" vertical="center" wrapText="1"/>
    </xf>
    <xf numFmtId="0" fontId="5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horizontal="left" vertical="center" wrapText="1"/>
    </xf>
    <xf numFmtId="0" fontId="5" fillId="0" borderId="0" xfId="62" applyFont="1" applyFill="1" applyBorder="1" applyAlignment="1" applyProtection="1">
      <alignment horizontal="center" vertical="center"/>
      <protection hidden="1"/>
    </xf>
    <xf numFmtId="14" fontId="5" fillId="32" borderId="0" xfId="62" applyNumberFormat="1" applyFont="1" applyFill="1" applyBorder="1" applyAlignment="1" applyProtection="1">
      <alignment horizontal="center" vertical="center"/>
      <protection hidden="1" locked="0"/>
    </xf>
    <xf numFmtId="14" fontId="0" fillId="0" borderId="0" xfId="62" applyNumberFormat="1" applyFont="1" applyBorder="1" applyAlignment="1">
      <alignment vertical="center"/>
      <protection/>
    </xf>
    <xf numFmtId="0" fontId="5" fillId="35" borderId="26" xfId="0" applyFont="1" applyFill="1" applyBorder="1" applyAlignment="1">
      <alignment horizontal="center" vertical="center" wrapText="1"/>
    </xf>
    <xf numFmtId="49" fontId="5" fillId="35" borderId="18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of@varteks.com" TargetMode="External" /><Relationship Id="rId2" Type="http://schemas.openxmlformats.org/officeDocument/2006/relationships/hyperlink" Target="http://www.varteks.com/" TargetMode="External" /><Relationship Id="rId3" Type="http://schemas.openxmlformats.org/officeDocument/2006/relationships/hyperlink" Target="mailto:zsvetec@varteks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view="pageBreakPreview" zoomScale="110" zoomScaleSheetLayoutView="110" zoomScalePageLayoutView="0" workbookViewId="0" topLeftCell="A1">
      <selection activeCell="A5" sqref="A5:I5"/>
    </sheetView>
  </sheetViews>
  <sheetFormatPr defaultColWidth="9.140625" defaultRowHeight="12.75"/>
  <cols>
    <col min="1" max="1" width="9.140625" style="20" customWidth="1"/>
    <col min="2" max="2" width="13.00390625" style="20" customWidth="1"/>
    <col min="3" max="4" width="9.140625" style="20" customWidth="1"/>
    <col min="5" max="5" width="11.421875" style="20" customWidth="1"/>
    <col min="6" max="6" width="9.140625" style="20" customWidth="1"/>
    <col min="7" max="7" width="15.140625" style="20" customWidth="1"/>
    <col min="8" max="8" width="19.28125" style="20" customWidth="1"/>
    <col min="9" max="9" width="14.421875" style="20" customWidth="1"/>
    <col min="10" max="16384" width="9.140625" style="20" customWidth="1"/>
  </cols>
  <sheetData>
    <row r="1" spans="1:3" ht="12.75">
      <c r="A1" s="140" t="s">
        <v>198</v>
      </c>
      <c r="B1" s="140"/>
      <c r="C1" s="140"/>
    </row>
    <row r="2" spans="1:9" ht="12.75">
      <c r="A2" s="175" t="s">
        <v>199</v>
      </c>
      <c r="B2" s="175"/>
      <c r="C2" s="175"/>
      <c r="D2" s="176"/>
      <c r="E2" s="16">
        <v>42370</v>
      </c>
      <c r="F2" s="17"/>
      <c r="G2" s="18" t="s">
        <v>200</v>
      </c>
      <c r="H2" s="16">
        <v>42735</v>
      </c>
      <c r="I2" s="19"/>
    </row>
    <row r="3" spans="1:9" ht="12.75">
      <c r="A3" s="21"/>
      <c r="B3" s="21"/>
      <c r="C3" s="21"/>
      <c r="D3" s="21"/>
      <c r="E3" s="22"/>
      <c r="F3" s="22"/>
      <c r="G3" s="21"/>
      <c r="H3" s="21"/>
      <c r="I3" s="23"/>
    </row>
    <row r="4" spans="1:9" ht="12.75">
      <c r="A4" s="21"/>
      <c r="B4" s="21"/>
      <c r="C4" s="21"/>
      <c r="D4" s="21"/>
      <c r="E4" s="22"/>
      <c r="F4" s="22"/>
      <c r="G4" s="21"/>
      <c r="H4" s="21"/>
      <c r="I4" s="23"/>
    </row>
    <row r="5" spans="1:9" s="15" customFormat="1" ht="18">
      <c r="A5" s="177" t="s">
        <v>201</v>
      </c>
      <c r="B5" s="177"/>
      <c r="C5" s="177"/>
      <c r="D5" s="177"/>
      <c r="E5" s="177"/>
      <c r="F5" s="177"/>
      <c r="G5" s="177"/>
      <c r="H5" s="177"/>
      <c r="I5" s="177"/>
    </row>
    <row r="6" spans="1:9" ht="12.75">
      <c r="A6" s="24"/>
      <c r="B6" s="24"/>
      <c r="C6" s="24"/>
      <c r="D6" s="24"/>
      <c r="E6" s="24"/>
      <c r="F6" s="24"/>
      <c r="G6" s="24"/>
      <c r="H6" s="24"/>
      <c r="I6" s="24"/>
    </row>
    <row r="7" spans="1:9" ht="11.25" customHeight="1">
      <c r="A7" s="24"/>
      <c r="B7" s="24"/>
      <c r="C7" s="24"/>
      <c r="D7" s="24"/>
      <c r="E7" s="24"/>
      <c r="F7" s="24"/>
      <c r="G7" s="24"/>
      <c r="H7" s="24"/>
      <c r="I7" s="24"/>
    </row>
    <row r="8" spans="1:9" ht="12.75">
      <c r="A8" s="25"/>
      <c r="B8" s="25"/>
      <c r="C8" s="25"/>
      <c r="D8" s="26"/>
      <c r="E8" s="27"/>
      <c r="F8" s="28"/>
      <c r="G8" s="29"/>
      <c r="H8" s="30"/>
      <c r="I8" s="31"/>
    </row>
    <row r="9" spans="1:9" ht="12.75">
      <c r="A9" s="129" t="s">
        <v>202</v>
      </c>
      <c r="B9" s="130"/>
      <c r="C9" s="141" t="s">
        <v>253</v>
      </c>
      <c r="D9" s="142"/>
      <c r="E9" s="178"/>
      <c r="F9" s="178"/>
      <c r="G9" s="178"/>
      <c r="H9" s="178"/>
      <c r="I9" s="33"/>
    </row>
    <row r="10" spans="1:9" ht="12.75">
      <c r="A10" s="34"/>
      <c r="B10" s="34"/>
      <c r="C10" s="25"/>
      <c r="D10" s="25"/>
      <c r="E10" s="178"/>
      <c r="F10" s="178"/>
      <c r="G10" s="178"/>
      <c r="H10" s="178"/>
      <c r="I10" s="33"/>
    </row>
    <row r="11" spans="1:9" ht="12.75">
      <c r="A11" s="172" t="s">
        <v>203</v>
      </c>
      <c r="B11" s="123"/>
      <c r="C11" s="141" t="s">
        <v>254</v>
      </c>
      <c r="D11" s="142"/>
      <c r="E11" s="178"/>
      <c r="F11" s="178"/>
      <c r="G11" s="178"/>
      <c r="H11" s="178"/>
      <c r="I11" s="26"/>
    </row>
    <row r="12" spans="1:9" ht="12.75">
      <c r="A12" s="35"/>
      <c r="B12" s="35"/>
      <c r="C12" s="36"/>
      <c r="D12" s="25"/>
      <c r="E12" s="25"/>
      <c r="F12" s="25"/>
      <c r="G12" s="25"/>
      <c r="H12" s="25"/>
      <c r="I12" s="25"/>
    </row>
    <row r="13" spans="1:9" ht="12.75">
      <c r="A13" s="172" t="s">
        <v>204</v>
      </c>
      <c r="B13" s="173"/>
      <c r="C13" s="141" t="s">
        <v>255</v>
      </c>
      <c r="D13" s="142"/>
      <c r="E13" s="25"/>
      <c r="F13" s="25"/>
      <c r="G13" s="25"/>
      <c r="H13" s="25"/>
      <c r="I13" s="25"/>
    </row>
    <row r="14" spans="1:9" ht="12.75">
      <c r="A14" s="174"/>
      <c r="B14" s="174"/>
      <c r="C14" s="25"/>
      <c r="D14" s="25"/>
      <c r="E14" s="25"/>
      <c r="F14" s="25"/>
      <c r="G14" s="25"/>
      <c r="H14" s="25"/>
      <c r="I14" s="25"/>
    </row>
    <row r="15" spans="1:9" ht="12.75">
      <c r="A15" s="129" t="s">
        <v>205</v>
      </c>
      <c r="B15" s="130"/>
      <c r="C15" s="143" t="s">
        <v>256</v>
      </c>
      <c r="D15" s="169"/>
      <c r="E15" s="169"/>
      <c r="F15" s="169"/>
      <c r="G15" s="169"/>
      <c r="H15" s="169"/>
      <c r="I15" s="132"/>
    </row>
    <row r="16" spans="1:9" ht="12.75">
      <c r="A16" s="34"/>
      <c r="B16" s="34"/>
      <c r="C16" s="37"/>
      <c r="D16" s="25"/>
      <c r="E16" s="25"/>
      <c r="F16" s="25"/>
      <c r="G16" s="25"/>
      <c r="H16" s="25"/>
      <c r="I16" s="25"/>
    </row>
    <row r="17" spans="1:9" ht="12.75">
      <c r="A17" s="129" t="s">
        <v>206</v>
      </c>
      <c r="B17" s="130"/>
      <c r="C17" s="170" t="s">
        <v>257</v>
      </c>
      <c r="D17" s="171"/>
      <c r="E17" s="25"/>
      <c r="F17" s="143" t="s">
        <v>258</v>
      </c>
      <c r="G17" s="169"/>
      <c r="H17" s="169"/>
      <c r="I17" s="132"/>
    </row>
    <row r="18" spans="1:9" ht="12.75">
      <c r="A18" s="34"/>
      <c r="B18" s="34"/>
      <c r="C18" s="25"/>
      <c r="D18" s="25"/>
      <c r="E18" s="25"/>
      <c r="F18" s="25"/>
      <c r="G18" s="25"/>
      <c r="H18" s="25"/>
      <c r="I18" s="25"/>
    </row>
    <row r="19" spans="1:9" ht="12.75">
      <c r="A19" s="129" t="s">
        <v>207</v>
      </c>
      <c r="B19" s="130"/>
      <c r="C19" s="143" t="s">
        <v>259</v>
      </c>
      <c r="D19" s="169"/>
      <c r="E19" s="169"/>
      <c r="F19" s="169"/>
      <c r="G19" s="169"/>
      <c r="H19" s="169"/>
      <c r="I19" s="132"/>
    </row>
    <row r="20" spans="1:9" ht="12.75">
      <c r="A20" s="34"/>
      <c r="B20" s="34"/>
      <c r="C20" s="25"/>
      <c r="D20" s="25"/>
      <c r="E20" s="25"/>
      <c r="F20" s="25"/>
      <c r="G20" s="25"/>
      <c r="H20" s="25"/>
      <c r="I20" s="25"/>
    </row>
    <row r="21" spans="1:9" ht="12.75">
      <c r="A21" s="129" t="s">
        <v>208</v>
      </c>
      <c r="B21" s="130"/>
      <c r="C21" s="162" t="s">
        <v>260</v>
      </c>
      <c r="D21" s="163"/>
      <c r="E21" s="163"/>
      <c r="F21" s="163"/>
      <c r="G21" s="163"/>
      <c r="H21" s="163"/>
      <c r="I21" s="164"/>
    </row>
    <row r="22" spans="1:9" ht="12.75">
      <c r="A22" s="34"/>
      <c r="B22" s="34"/>
      <c r="C22" s="37"/>
      <c r="D22" s="25"/>
      <c r="E22" s="25"/>
      <c r="F22" s="25"/>
      <c r="G22" s="25"/>
      <c r="H22" s="25"/>
      <c r="I22" s="25"/>
    </row>
    <row r="23" spans="1:9" ht="12.75">
      <c r="A23" s="129" t="s">
        <v>209</v>
      </c>
      <c r="B23" s="130"/>
      <c r="C23" s="162" t="s">
        <v>261</v>
      </c>
      <c r="D23" s="163"/>
      <c r="E23" s="163"/>
      <c r="F23" s="163"/>
      <c r="G23" s="163"/>
      <c r="H23" s="163"/>
      <c r="I23" s="164"/>
    </row>
    <row r="24" spans="1:9" ht="12.75">
      <c r="A24" s="34"/>
      <c r="B24" s="34"/>
      <c r="C24" s="37"/>
      <c r="D24" s="25"/>
      <c r="E24" s="25"/>
      <c r="F24" s="25"/>
      <c r="G24" s="25"/>
      <c r="H24" s="25"/>
      <c r="I24" s="25"/>
    </row>
    <row r="25" spans="1:9" ht="12.75">
      <c r="A25" s="129" t="s">
        <v>210</v>
      </c>
      <c r="B25" s="130"/>
      <c r="C25" s="38">
        <v>472</v>
      </c>
      <c r="D25" s="143" t="s">
        <v>262</v>
      </c>
      <c r="E25" s="165"/>
      <c r="F25" s="166"/>
      <c r="G25" s="167"/>
      <c r="H25" s="168"/>
      <c r="I25" s="39"/>
    </row>
    <row r="26" spans="1:9" ht="12.75">
      <c r="A26" s="34"/>
      <c r="B26" s="34"/>
      <c r="C26" s="25"/>
      <c r="D26" s="25"/>
      <c r="E26" s="25"/>
      <c r="F26" s="25"/>
      <c r="G26" s="25"/>
      <c r="H26" s="25"/>
      <c r="I26" s="26"/>
    </row>
    <row r="27" spans="1:9" ht="12.75">
      <c r="A27" s="129" t="s">
        <v>211</v>
      </c>
      <c r="B27" s="130"/>
      <c r="C27" s="38">
        <v>5</v>
      </c>
      <c r="D27" s="143" t="s">
        <v>263</v>
      </c>
      <c r="E27" s="165"/>
      <c r="F27" s="165"/>
      <c r="G27" s="166"/>
      <c r="H27" s="32" t="s">
        <v>212</v>
      </c>
      <c r="I27" s="39"/>
    </row>
    <row r="28" spans="1:9" ht="12.75">
      <c r="A28" s="34"/>
      <c r="B28" s="34"/>
      <c r="C28" s="25"/>
      <c r="D28" s="25"/>
      <c r="E28" s="25"/>
      <c r="F28" s="25"/>
      <c r="G28" s="34"/>
      <c r="H28" s="34" t="s">
        <v>213</v>
      </c>
      <c r="I28" s="120">
        <v>1303</v>
      </c>
    </row>
    <row r="29" spans="1:9" ht="12.75">
      <c r="A29" s="129" t="s">
        <v>214</v>
      </c>
      <c r="B29" s="130"/>
      <c r="C29" s="40" t="s">
        <v>264</v>
      </c>
      <c r="D29" s="41"/>
      <c r="F29" s="26"/>
      <c r="G29" s="129" t="s">
        <v>215</v>
      </c>
      <c r="H29" s="130"/>
      <c r="I29" s="42" t="s">
        <v>265</v>
      </c>
    </row>
    <row r="30" spans="1:9" ht="12.75">
      <c r="A30" s="34"/>
      <c r="B30" s="34"/>
      <c r="C30" s="25"/>
      <c r="D30" s="26"/>
      <c r="E30" s="26"/>
      <c r="F30" s="26"/>
      <c r="G30" s="26"/>
      <c r="H30" s="25"/>
      <c r="I30" s="43"/>
    </row>
    <row r="31" spans="1:9" ht="12.75">
      <c r="A31" s="154" t="s">
        <v>216</v>
      </c>
      <c r="B31" s="155"/>
      <c r="C31" s="156"/>
      <c r="D31" s="156"/>
      <c r="E31" s="155" t="s">
        <v>217</v>
      </c>
      <c r="F31" s="157"/>
      <c r="G31" s="157"/>
      <c r="H31" s="156" t="s">
        <v>218</v>
      </c>
      <c r="I31" s="156"/>
    </row>
    <row r="32" spans="4:9" ht="12.75">
      <c r="D32" s="31"/>
      <c r="E32" s="25"/>
      <c r="F32" s="25"/>
      <c r="G32" s="25"/>
      <c r="H32" s="44"/>
      <c r="I32" s="43"/>
    </row>
    <row r="33" spans="1:9" ht="12.75">
      <c r="A33" s="152" t="s">
        <v>274</v>
      </c>
      <c r="B33" s="152"/>
      <c r="C33" s="152"/>
      <c r="D33" s="152"/>
      <c r="E33" s="153" t="s">
        <v>268</v>
      </c>
      <c r="F33" s="153"/>
      <c r="G33" s="153"/>
      <c r="H33" s="160" t="s">
        <v>270</v>
      </c>
      <c r="I33" s="161"/>
    </row>
    <row r="34" spans="1:9" ht="12" customHeight="1">
      <c r="A34" s="36"/>
      <c r="B34" s="36"/>
      <c r="C34" s="45"/>
      <c r="D34" s="158"/>
      <c r="E34" s="158"/>
      <c r="F34" s="158"/>
      <c r="G34" s="159"/>
      <c r="H34" s="25"/>
      <c r="I34" s="46"/>
    </row>
    <row r="35" spans="1:9" ht="12.75">
      <c r="A35" s="152" t="s">
        <v>266</v>
      </c>
      <c r="B35" s="152"/>
      <c r="C35" s="152"/>
      <c r="D35" s="152"/>
      <c r="E35" s="153" t="s">
        <v>268</v>
      </c>
      <c r="F35" s="153"/>
      <c r="G35" s="153"/>
      <c r="H35" s="121" t="s">
        <v>269</v>
      </c>
      <c r="I35" s="121"/>
    </row>
    <row r="36" spans="1:9" ht="12.75">
      <c r="A36" s="45"/>
      <c r="B36" s="45"/>
      <c r="C36" s="150"/>
      <c r="D36" s="151"/>
      <c r="E36" s="36"/>
      <c r="F36" s="150"/>
      <c r="G36" s="151"/>
      <c r="H36" s="25"/>
      <c r="I36" s="25"/>
    </row>
    <row r="37" spans="1:9" ht="12.75">
      <c r="A37" s="152" t="s">
        <v>267</v>
      </c>
      <c r="B37" s="152"/>
      <c r="C37" s="152"/>
      <c r="D37" s="152"/>
      <c r="E37" s="153" t="s">
        <v>268</v>
      </c>
      <c r="F37" s="153"/>
      <c r="G37" s="153"/>
      <c r="H37" s="121" t="s">
        <v>271</v>
      </c>
      <c r="I37" s="121"/>
    </row>
    <row r="38" spans="1:9" ht="12.75">
      <c r="A38" s="47"/>
      <c r="B38" s="47"/>
      <c r="C38" s="47"/>
      <c r="D38" s="47"/>
      <c r="E38" s="47"/>
      <c r="F38" s="47"/>
      <c r="G38" s="47"/>
      <c r="H38" s="48"/>
      <c r="I38" s="48"/>
    </row>
    <row r="39" spans="1:9" ht="12.75">
      <c r="A39" s="152" t="s">
        <v>279</v>
      </c>
      <c r="B39" s="152"/>
      <c r="C39" s="152"/>
      <c r="D39" s="152"/>
      <c r="E39" s="153" t="s">
        <v>268</v>
      </c>
      <c r="F39" s="153"/>
      <c r="G39" s="153"/>
      <c r="H39" s="121" t="s">
        <v>280</v>
      </c>
      <c r="I39" s="121"/>
    </row>
    <row r="40" spans="1:9" ht="12.75">
      <c r="A40" s="45"/>
      <c r="B40" s="45"/>
      <c r="C40" s="150"/>
      <c r="D40" s="151"/>
      <c r="E40" s="36"/>
      <c r="F40" s="150"/>
      <c r="G40" s="151"/>
      <c r="H40" s="25"/>
      <c r="I40" s="25"/>
    </row>
    <row r="41" spans="1:9" ht="12.75">
      <c r="A41" s="49"/>
      <c r="B41" s="50"/>
      <c r="C41" s="50"/>
      <c r="D41" s="50"/>
      <c r="E41" s="49"/>
      <c r="F41" s="50"/>
      <c r="G41" s="50"/>
      <c r="H41" s="51"/>
      <c r="I41" s="52"/>
    </row>
    <row r="42" spans="1:9" ht="13.5" customHeight="1">
      <c r="A42" s="53"/>
      <c r="B42" s="54"/>
      <c r="C42" s="54"/>
      <c r="D42" s="54"/>
      <c r="E42" s="53"/>
      <c r="F42" s="54"/>
      <c r="G42" s="54"/>
      <c r="H42" s="51"/>
      <c r="I42" s="52"/>
    </row>
    <row r="43" spans="1:9" ht="12.75">
      <c r="A43" s="55"/>
      <c r="B43" s="55"/>
      <c r="C43" s="56"/>
      <c r="D43" s="57"/>
      <c r="E43" s="25"/>
      <c r="F43" s="56"/>
      <c r="G43" s="57"/>
      <c r="H43" s="25"/>
      <c r="I43" s="25"/>
    </row>
    <row r="44" spans="1:9" ht="12.75">
      <c r="A44" s="45"/>
      <c r="B44" s="45"/>
      <c r="C44" s="45"/>
      <c r="D44" s="36"/>
      <c r="E44" s="36"/>
      <c r="F44" s="45"/>
      <c r="G44" s="36"/>
      <c r="H44" s="36"/>
      <c r="I44" s="36"/>
    </row>
    <row r="45" spans="1:9" ht="12.75">
      <c r="A45" s="122" t="s">
        <v>219</v>
      </c>
      <c r="B45" s="123"/>
      <c r="C45" s="141"/>
      <c r="D45" s="142"/>
      <c r="E45" s="26"/>
      <c r="F45" s="143"/>
      <c r="G45" s="144"/>
      <c r="H45" s="144"/>
      <c r="I45" s="145"/>
    </row>
    <row r="46" spans="1:9" ht="12.75">
      <c r="A46" s="55"/>
      <c r="B46" s="55"/>
      <c r="C46" s="146"/>
      <c r="D46" s="147"/>
      <c r="E46" s="25"/>
      <c r="F46" s="146"/>
      <c r="G46" s="148"/>
      <c r="H46" s="58"/>
      <c r="I46" s="58"/>
    </row>
    <row r="47" spans="1:9" ht="12.75">
      <c r="A47" s="122" t="s">
        <v>220</v>
      </c>
      <c r="B47" s="123"/>
      <c r="C47" s="149" t="s">
        <v>310</v>
      </c>
      <c r="D47" s="149"/>
      <c r="E47" s="149"/>
      <c r="F47" s="149"/>
      <c r="G47" s="149"/>
      <c r="H47" s="149"/>
      <c r="I47" s="149"/>
    </row>
    <row r="48" spans="1:9" ht="12.75">
      <c r="A48" s="34"/>
      <c r="B48" s="34"/>
      <c r="C48" s="59" t="s">
        <v>221</v>
      </c>
      <c r="D48" s="60"/>
      <c r="E48" s="60"/>
      <c r="F48" s="60"/>
      <c r="G48" s="60"/>
      <c r="H48" s="60"/>
      <c r="I48" s="60"/>
    </row>
    <row r="49" spans="1:9" ht="12.75">
      <c r="A49" s="122" t="s">
        <v>222</v>
      </c>
      <c r="B49" s="123"/>
      <c r="C49" s="138" t="s">
        <v>307</v>
      </c>
      <c r="D49" s="138"/>
      <c r="E49" s="138"/>
      <c r="F49" s="60"/>
      <c r="G49" s="61" t="s">
        <v>223</v>
      </c>
      <c r="H49" s="139" t="s">
        <v>308</v>
      </c>
      <c r="I49" s="139"/>
    </row>
    <row r="50" spans="1:9" ht="12.75">
      <c r="A50" s="34"/>
      <c r="B50" s="34"/>
      <c r="C50" s="62"/>
      <c r="D50" s="26"/>
      <c r="E50" s="26"/>
      <c r="F50" s="26"/>
      <c r="G50" s="26"/>
      <c r="H50" s="26"/>
      <c r="I50" s="26"/>
    </row>
    <row r="51" spans="1:9" ht="12.75">
      <c r="A51" s="122" t="s">
        <v>208</v>
      </c>
      <c r="B51" s="123"/>
      <c r="C51" s="126" t="s">
        <v>309</v>
      </c>
      <c r="D51" s="127"/>
      <c r="E51" s="127"/>
      <c r="F51" s="127"/>
      <c r="G51" s="127"/>
      <c r="H51" s="127"/>
      <c r="I51" s="128"/>
    </row>
    <row r="52" spans="1:9" ht="12.75">
      <c r="A52" s="34"/>
      <c r="B52" s="34"/>
      <c r="C52" s="26"/>
      <c r="D52" s="26"/>
      <c r="E52" s="26"/>
      <c r="F52" s="26"/>
      <c r="G52" s="26"/>
      <c r="H52" s="26"/>
      <c r="I52" s="26"/>
    </row>
    <row r="53" spans="1:9" ht="12.75">
      <c r="A53" s="129" t="s">
        <v>224</v>
      </c>
      <c r="B53" s="130"/>
      <c r="C53" s="131" t="s">
        <v>272</v>
      </c>
      <c r="D53" s="127"/>
      <c r="E53" s="127"/>
      <c r="F53" s="127"/>
      <c r="G53" s="127"/>
      <c r="H53" s="127"/>
      <c r="I53" s="132"/>
    </row>
    <row r="54" spans="1:9" ht="12.75">
      <c r="A54" s="63"/>
      <c r="B54" s="63"/>
      <c r="C54" s="133" t="s">
        <v>281</v>
      </c>
      <c r="D54" s="133"/>
      <c r="E54" s="133"/>
      <c r="F54" s="133"/>
      <c r="G54" s="133"/>
      <c r="H54" s="133"/>
      <c r="I54" s="21"/>
    </row>
    <row r="55" spans="1:9" ht="12.75">
      <c r="A55" s="63"/>
      <c r="B55" s="63"/>
      <c r="C55" s="64"/>
      <c r="D55" s="64"/>
      <c r="E55" s="64"/>
      <c r="F55" s="64"/>
      <c r="G55" s="64"/>
      <c r="H55" s="64"/>
      <c r="I55" s="21"/>
    </row>
    <row r="56" spans="1:9" ht="12.75">
      <c r="A56" s="63"/>
      <c r="B56" s="65" t="s">
        <v>276</v>
      </c>
      <c r="C56" s="66"/>
      <c r="D56" s="66"/>
      <c r="E56" s="66"/>
      <c r="F56" s="66"/>
      <c r="G56" s="66"/>
      <c r="H56" s="67"/>
      <c r="I56" s="67"/>
    </row>
    <row r="57" spans="1:9" ht="12.75">
      <c r="A57" s="63"/>
      <c r="B57" s="65" t="s">
        <v>275</v>
      </c>
      <c r="C57" s="66"/>
      <c r="D57" s="66"/>
      <c r="E57" s="66"/>
      <c r="F57" s="66"/>
      <c r="G57" s="66"/>
      <c r="H57" s="137" t="s">
        <v>252</v>
      </c>
      <c r="I57" s="137"/>
    </row>
    <row r="58" spans="1:9" ht="12.75">
      <c r="A58" s="63"/>
      <c r="B58" s="65" t="s">
        <v>278</v>
      </c>
      <c r="C58" s="66"/>
      <c r="D58" s="66"/>
      <c r="E58" s="66"/>
      <c r="F58" s="66"/>
      <c r="G58" s="66"/>
      <c r="H58" s="137"/>
      <c r="I58" s="137"/>
    </row>
    <row r="59" spans="1:9" ht="12.75">
      <c r="A59" s="63"/>
      <c r="B59" s="65" t="s">
        <v>277</v>
      </c>
      <c r="C59" s="68"/>
      <c r="D59" s="68"/>
      <c r="E59" s="68"/>
      <c r="F59" s="68"/>
      <c r="G59" s="68"/>
      <c r="H59" s="137"/>
      <c r="I59" s="137"/>
    </row>
    <row r="60" spans="1:9" ht="12.75">
      <c r="A60" s="63"/>
      <c r="B60" s="65"/>
      <c r="C60" s="68"/>
      <c r="D60" s="68"/>
      <c r="E60" s="68"/>
      <c r="F60" s="68"/>
      <c r="G60" s="68"/>
      <c r="H60" s="137"/>
      <c r="I60" s="137"/>
    </row>
    <row r="61" spans="1:9" ht="12.75">
      <c r="A61" s="63"/>
      <c r="B61" s="65"/>
      <c r="C61" s="68"/>
      <c r="D61" s="68"/>
      <c r="E61" s="68"/>
      <c r="F61" s="68"/>
      <c r="G61" s="68"/>
      <c r="H61" s="137"/>
      <c r="I61" s="137"/>
    </row>
    <row r="62" spans="1:9" ht="12.75">
      <c r="A62" s="63"/>
      <c r="B62" s="63"/>
      <c r="C62" s="64"/>
      <c r="D62" s="64"/>
      <c r="E62" s="64"/>
      <c r="F62" s="64"/>
      <c r="G62" s="64"/>
      <c r="H62" s="64"/>
      <c r="I62" s="21"/>
    </row>
    <row r="63" spans="1:9" ht="13.5" thickBot="1">
      <c r="A63" s="69" t="s">
        <v>225</v>
      </c>
      <c r="B63" s="26"/>
      <c r="C63" s="26"/>
      <c r="D63" s="26"/>
      <c r="E63" s="26"/>
      <c r="F63" s="26"/>
      <c r="G63" s="70"/>
      <c r="H63" s="71"/>
      <c r="I63" s="70"/>
    </row>
    <row r="64" spans="1:9" ht="12.75">
      <c r="A64" s="26"/>
      <c r="B64" s="26"/>
      <c r="C64" s="26"/>
      <c r="D64" s="26"/>
      <c r="E64" s="63" t="s">
        <v>226</v>
      </c>
      <c r="G64" s="134" t="s">
        <v>227</v>
      </c>
      <c r="H64" s="135"/>
      <c r="I64" s="136"/>
    </row>
    <row r="65" spans="1:9" ht="12.75">
      <c r="A65" s="72"/>
      <c r="B65" s="72"/>
      <c r="C65" s="31"/>
      <c r="D65" s="31"/>
      <c r="E65" s="31"/>
      <c r="F65" s="31"/>
      <c r="G65" s="124"/>
      <c r="H65" s="125"/>
      <c r="I65" s="31"/>
    </row>
  </sheetData>
  <sheetProtection/>
  <protectedRanges>
    <protectedRange sqref="E2 H2 C9:D9 C11:D11 C13:D13 C15:I15 C17:D17 F17:I17 C19:I19 C21:I21 C23:I23 C27:G27 C25:F25 C29 I28:I29" name="Range1"/>
  </protectedRanges>
  <mergeCells count="66">
    <mergeCell ref="C19:I19"/>
    <mergeCell ref="A13:B14"/>
    <mergeCell ref="C13:D13"/>
    <mergeCell ref="A2:D2"/>
    <mergeCell ref="A5:I5"/>
    <mergeCell ref="A9:B9"/>
    <mergeCell ref="C9:D9"/>
    <mergeCell ref="E9:H11"/>
    <mergeCell ref="A11:B11"/>
    <mergeCell ref="C11:D11"/>
    <mergeCell ref="A29:B29"/>
    <mergeCell ref="A25:B25"/>
    <mergeCell ref="D25:F25"/>
    <mergeCell ref="G25:H25"/>
    <mergeCell ref="A15:B15"/>
    <mergeCell ref="C15:I15"/>
    <mergeCell ref="A17:B17"/>
    <mergeCell ref="C17:D17"/>
    <mergeCell ref="F17:I17"/>
    <mergeCell ref="A19:B19"/>
    <mergeCell ref="H35:I35"/>
    <mergeCell ref="A33:D33"/>
    <mergeCell ref="E33:G33"/>
    <mergeCell ref="H33:I33"/>
    <mergeCell ref="A21:B21"/>
    <mergeCell ref="C21:I21"/>
    <mergeCell ref="A23:B23"/>
    <mergeCell ref="C23:I23"/>
    <mergeCell ref="A27:B27"/>
    <mergeCell ref="D27:G27"/>
    <mergeCell ref="H37:I37"/>
    <mergeCell ref="A39:D39"/>
    <mergeCell ref="E39:G39"/>
    <mergeCell ref="G29:H29"/>
    <mergeCell ref="A31:D31"/>
    <mergeCell ref="E31:G31"/>
    <mergeCell ref="H31:I31"/>
    <mergeCell ref="D34:G34"/>
    <mergeCell ref="A35:D35"/>
    <mergeCell ref="E35:G35"/>
    <mergeCell ref="C36:D36"/>
    <mergeCell ref="C40:D40"/>
    <mergeCell ref="F40:G40"/>
    <mergeCell ref="F36:G36"/>
    <mergeCell ref="A37:D37"/>
    <mergeCell ref="E37:G37"/>
    <mergeCell ref="C49:E49"/>
    <mergeCell ref="H49:I49"/>
    <mergeCell ref="A1:C1"/>
    <mergeCell ref="A47:B47"/>
    <mergeCell ref="A45:B45"/>
    <mergeCell ref="C45:D45"/>
    <mergeCell ref="F45:I45"/>
    <mergeCell ref="C46:D46"/>
    <mergeCell ref="F46:G46"/>
    <mergeCell ref="C47:I47"/>
    <mergeCell ref="H39:I39"/>
    <mergeCell ref="A49:B49"/>
    <mergeCell ref="G65:H65"/>
    <mergeCell ref="A51:B51"/>
    <mergeCell ref="C51:I51"/>
    <mergeCell ref="A53:B53"/>
    <mergeCell ref="C53:I53"/>
    <mergeCell ref="C54:H54"/>
    <mergeCell ref="G64:I64"/>
    <mergeCell ref="H57:I61"/>
  </mergeCells>
  <conditionalFormatting sqref="H32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21" r:id="rId1" display="inof@varteks.com"/>
    <hyperlink ref="C23" r:id="rId2" display="www.varteks.com"/>
    <hyperlink ref="C51" r:id="rId3" display="zsvetec@varteks.com"/>
  </hyperlinks>
  <printOptions/>
  <pageMargins left="0.7480314960629921" right="0.7480314960629921" top="0.984251968503937" bottom="0.5905511811023623" header="0.5118110236220472" footer="0.5118110236220472"/>
  <pageSetup horizontalDpi="600" verticalDpi="600" orientation="portrait" paperSize="9" scale="80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5"/>
  <sheetViews>
    <sheetView view="pageBreakPreview" zoomScale="110" zoomScaleSheetLayoutView="110" zoomScalePageLayoutView="0" workbookViewId="0" topLeftCell="A1">
      <selection activeCell="A5" sqref="A5:F5"/>
    </sheetView>
  </sheetViews>
  <sheetFormatPr defaultColWidth="12.57421875" defaultRowHeight="12.75"/>
  <cols>
    <col min="1" max="16384" width="12.57421875" style="73" customWidth="1"/>
  </cols>
  <sheetData>
    <row r="1" spans="1:9" ht="18">
      <c r="A1" s="180" t="s">
        <v>121</v>
      </c>
      <c r="B1" s="181"/>
      <c r="C1" s="181"/>
      <c r="D1" s="181"/>
      <c r="E1" s="181"/>
      <c r="F1" s="181"/>
      <c r="G1" s="181"/>
      <c r="H1" s="181"/>
      <c r="I1" s="182"/>
    </row>
    <row r="2" spans="1:9" ht="15">
      <c r="A2" s="183" t="s">
        <v>305</v>
      </c>
      <c r="B2" s="184"/>
      <c r="C2" s="184"/>
      <c r="D2" s="184"/>
      <c r="E2" s="184"/>
      <c r="F2" s="184"/>
      <c r="G2" s="184"/>
      <c r="H2" s="184"/>
      <c r="I2" s="182"/>
    </row>
    <row r="3" spans="1:9" ht="12.75">
      <c r="A3" s="185"/>
      <c r="B3" s="185"/>
      <c r="C3" s="185"/>
      <c r="D3" s="185"/>
      <c r="E3" s="185"/>
      <c r="F3" s="185"/>
      <c r="G3" s="185"/>
      <c r="H3" s="185"/>
      <c r="I3" s="185"/>
    </row>
    <row r="4" spans="1:9" ht="12.75" customHeight="1">
      <c r="A4" s="186" t="s">
        <v>273</v>
      </c>
      <c r="B4" s="187"/>
      <c r="C4" s="187"/>
      <c r="D4" s="187"/>
      <c r="E4" s="187"/>
      <c r="F4" s="187"/>
      <c r="G4" s="187"/>
      <c r="H4" s="187"/>
      <c r="I4" s="188"/>
    </row>
    <row r="5" spans="1:9" ht="39" thickBot="1">
      <c r="A5" s="189" t="s">
        <v>40</v>
      </c>
      <c r="B5" s="190"/>
      <c r="C5" s="190"/>
      <c r="D5" s="190"/>
      <c r="E5" s="190"/>
      <c r="F5" s="190"/>
      <c r="G5" s="75" t="s">
        <v>282</v>
      </c>
      <c r="H5" s="74" t="s">
        <v>90</v>
      </c>
      <c r="I5" s="75" t="s">
        <v>91</v>
      </c>
    </row>
    <row r="6" spans="1:9" ht="12.75">
      <c r="A6" s="191">
        <v>1</v>
      </c>
      <c r="B6" s="191"/>
      <c r="C6" s="191"/>
      <c r="D6" s="191"/>
      <c r="E6" s="191"/>
      <c r="F6" s="191"/>
      <c r="G6" s="77">
        <v>2</v>
      </c>
      <c r="H6" s="76">
        <v>3</v>
      </c>
      <c r="I6" s="76">
        <v>4</v>
      </c>
    </row>
    <row r="7" spans="1:9" ht="12.75">
      <c r="A7" s="192"/>
      <c r="B7" s="193"/>
      <c r="C7" s="193"/>
      <c r="D7" s="193"/>
      <c r="E7" s="193"/>
      <c r="F7" s="193"/>
      <c r="G7" s="193"/>
      <c r="H7" s="193"/>
      <c r="I7" s="194"/>
    </row>
    <row r="8" spans="1:9" ht="12.75">
      <c r="A8" s="195" t="s">
        <v>41</v>
      </c>
      <c r="B8" s="195"/>
      <c r="C8" s="195"/>
      <c r="D8" s="195"/>
      <c r="E8" s="195"/>
      <c r="F8" s="195"/>
      <c r="G8" s="78">
        <v>1</v>
      </c>
      <c r="H8" s="79"/>
      <c r="I8" s="79"/>
    </row>
    <row r="9" spans="1:9" ht="12.75">
      <c r="A9" s="195" t="s">
        <v>283</v>
      </c>
      <c r="B9" s="195"/>
      <c r="C9" s="195"/>
      <c r="D9" s="195"/>
      <c r="E9" s="195"/>
      <c r="F9" s="195"/>
      <c r="G9" s="78">
        <v>2</v>
      </c>
      <c r="H9" s="80">
        <f>H10+H17+H27+H36+H40</f>
        <v>394842464</v>
      </c>
      <c r="I9" s="80">
        <f>I10+I17+I27+I36+I40</f>
        <v>387421394</v>
      </c>
    </row>
    <row r="10" spans="1:9" ht="12.75">
      <c r="A10" s="179" t="s">
        <v>164</v>
      </c>
      <c r="B10" s="179"/>
      <c r="C10" s="179"/>
      <c r="D10" s="179"/>
      <c r="E10" s="179"/>
      <c r="F10" s="179"/>
      <c r="G10" s="78">
        <v>3</v>
      </c>
      <c r="H10" s="81">
        <f>SUM(H11:H16)</f>
        <v>2364416</v>
      </c>
      <c r="I10" s="81">
        <f>SUM(I11:I16)</f>
        <v>2311584</v>
      </c>
    </row>
    <row r="11" spans="1:9" ht="12.75">
      <c r="A11" s="179" t="s">
        <v>92</v>
      </c>
      <c r="B11" s="179"/>
      <c r="C11" s="179"/>
      <c r="D11" s="179"/>
      <c r="E11" s="179"/>
      <c r="F11" s="179"/>
      <c r="G11" s="78">
        <v>4</v>
      </c>
      <c r="H11" s="79"/>
      <c r="I11" s="79"/>
    </row>
    <row r="12" spans="1:9" ht="12.75">
      <c r="A12" s="179" t="s">
        <v>7</v>
      </c>
      <c r="B12" s="179"/>
      <c r="C12" s="179"/>
      <c r="D12" s="179"/>
      <c r="E12" s="179"/>
      <c r="F12" s="179"/>
      <c r="G12" s="78">
        <v>5</v>
      </c>
      <c r="H12" s="79">
        <v>1835116</v>
      </c>
      <c r="I12" s="79">
        <v>1732284</v>
      </c>
    </row>
    <row r="13" spans="1:9" ht="12.75">
      <c r="A13" s="179" t="s">
        <v>93</v>
      </c>
      <c r="B13" s="179"/>
      <c r="C13" s="179"/>
      <c r="D13" s="179"/>
      <c r="E13" s="179"/>
      <c r="F13" s="179"/>
      <c r="G13" s="78">
        <v>6</v>
      </c>
      <c r="H13" s="79">
        <v>529300</v>
      </c>
      <c r="I13" s="79">
        <v>529300</v>
      </c>
    </row>
    <row r="14" spans="1:9" ht="12.75">
      <c r="A14" s="179" t="s">
        <v>167</v>
      </c>
      <c r="B14" s="179"/>
      <c r="C14" s="179"/>
      <c r="D14" s="179"/>
      <c r="E14" s="179"/>
      <c r="F14" s="179"/>
      <c r="G14" s="78">
        <v>7</v>
      </c>
      <c r="H14" s="79"/>
      <c r="I14" s="79">
        <v>50000</v>
      </c>
    </row>
    <row r="15" spans="1:9" ht="12.75">
      <c r="A15" s="179" t="s">
        <v>168</v>
      </c>
      <c r="B15" s="179"/>
      <c r="C15" s="179"/>
      <c r="D15" s="179"/>
      <c r="E15" s="179"/>
      <c r="F15" s="179"/>
      <c r="G15" s="78">
        <v>8</v>
      </c>
      <c r="H15" s="79"/>
      <c r="I15" s="79"/>
    </row>
    <row r="16" spans="1:9" ht="12.75">
      <c r="A16" s="179" t="s">
        <v>169</v>
      </c>
      <c r="B16" s="179"/>
      <c r="C16" s="179"/>
      <c r="D16" s="179"/>
      <c r="E16" s="179"/>
      <c r="F16" s="179"/>
      <c r="G16" s="78">
        <v>9</v>
      </c>
      <c r="H16" s="79"/>
      <c r="I16" s="79"/>
    </row>
    <row r="17" spans="1:9" ht="12.75">
      <c r="A17" s="179" t="s">
        <v>165</v>
      </c>
      <c r="B17" s="179"/>
      <c r="C17" s="179"/>
      <c r="D17" s="179"/>
      <c r="E17" s="179"/>
      <c r="F17" s="179"/>
      <c r="G17" s="78">
        <v>10</v>
      </c>
      <c r="H17" s="81">
        <f>SUM(H18:H26)</f>
        <v>369879004</v>
      </c>
      <c r="I17" s="81">
        <f>SUM(I18:I26)</f>
        <v>363057757</v>
      </c>
    </row>
    <row r="18" spans="1:11" ht="12.75">
      <c r="A18" s="179" t="s">
        <v>170</v>
      </c>
      <c r="B18" s="179"/>
      <c r="C18" s="179"/>
      <c r="D18" s="179"/>
      <c r="E18" s="179"/>
      <c r="F18" s="179"/>
      <c r="G18" s="78">
        <v>11</v>
      </c>
      <c r="H18" s="79">
        <v>72089888</v>
      </c>
      <c r="I18" s="79">
        <v>72089888</v>
      </c>
      <c r="K18" s="82"/>
    </row>
    <row r="19" spans="1:11" ht="12.75">
      <c r="A19" s="179" t="s">
        <v>197</v>
      </c>
      <c r="B19" s="179"/>
      <c r="C19" s="179"/>
      <c r="D19" s="179"/>
      <c r="E19" s="179"/>
      <c r="F19" s="179"/>
      <c r="G19" s="78">
        <v>12</v>
      </c>
      <c r="H19" s="79">
        <v>268325054</v>
      </c>
      <c r="I19" s="79">
        <v>264090818</v>
      </c>
      <c r="K19" s="82"/>
    </row>
    <row r="20" spans="1:9" ht="12.75">
      <c r="A20" s="179" t="s">
        <v>171</v>
      </c>
      <c r="B20" s="179"/>
      <c r="C20" s="179"/>
      <c r="D20" s="179"/>
      <c r="E20" s="179"/>
      <c r="F20" s="179"/>
      <c r="G20" s="78">
        <v>13</v>
      </c>
      <c r="H20" s="79">
        <v>25072523</v>
      </c>
      <c r="I20" s="79">
        <v>24478261</v>
      </c>
    </row>
    <row r="21" spans="1:9" ht="12.75">
      <c r="A21" s="179" t="s">
        <v>11</v>
      </c>
      <c r="B21" s="179"/>
      <c r="C21" s="179"/>
      <c r="D21" s="179"/>
      <c r="E21" s="179"/>
      <c r="F21" s="179"/>
      <c r="G21" s="78">
        <v>14</v>
      </c>
      <c r="H21" s="79">
        <v>2487161</v>
      </c>
      <c r="I21" s="79">
        <v>2127274</v>
      </c>
    </row>
    <row r="22" spans="1:9" ht="12.75">
      <c r="A22" s="179" t="s">
        <v>12</v>
      </c>
      <c r="B22" s="179"/>
      <c r="C22" s="179"/>
      <c r="D22" s="179"/>
      <c r="E22" s="179"/>
      <c r="F22" s="179"/>
      <c r="G22" s="78">
        <v>15</v>
      </c>
      <c r="H22" s="79"/>
      <c r="I22" s="79"/>
    </row>
    <row r="23" spans="1:9" ht="12.75">
      <c r="A23" s="179" t="s">
        <v>53</v>
      </c>
      <c r="B23" s="179"/>
      <c r="C23" s="179"/>
      <c r="D23" s="179"/>
      <c r="E23" s="179"/>
      <c r="F23" s="179"/>
      <c r="G23" s="78">
        <v>16</v>
      </c>
      <c r="H23" s="79"/>
      <c r="I23" s="79"/>
    </row>
    <row r="24" spans="1:9" ht="12.75">
      <c r="A24" s="179" t="s">
        <v>54</v>
      </c>
      <c r="B24" s="179"/>
      <c r="C24" s="179"/>
      <c r="D24" s="179"/>
      <c r="E24" s="179"/>
      <c r="F24" s="179"/>
      <c r="G24" s="78">
        <v>17</v>
      </c>
      <c r="H24" s="79">
        <v>1672330</v>
      </c>
      <c r="I24" s="79">
        <v>39468</v>
      </c>
    </row>
    <row r="25" spans="1:9" ht="12.75">
      <c r="A25" s="179" t="s">
        <v>55</v>
      </c>
      <c r="B25" s="179"/>
      <c r="C25" s="179"/>
      <c r="D25" s="179"/>
      <c r="E25" s="179"/>
      <c r="F25" s="179"/>
      <c r="G25" s="78">
        <v>18</v>
      </c>
      <c r="H25" s="79">
        <v>232048</v>
      </c>
      <c r="I25" s="79">
        <v>232048</v>
      </c>
    </row>
    <row r="26" spans="1:9" ht="12.75">
      <c r="A26" s="179" t="s">
        <v>56</v>
      </c>
      <c r="B26" s="179"/>
      <c r="C26" s="179"/>
      <c r="D26" s="179"/>
      <c r="E26" s="179"/>
      <c r="F26" s="179"/>
      <c r="G26" s="78">
        <v>19</v>
      </c>
      <c r="H26" s="79"/>
      <c r="I26" s="79"/>
    </row>
    <row r="27" spans="1:9" ht="12.75">
      <c r="A27" s="179" t="s">
        <v>154</v>
      </c>
      <c r="B27" s="179"/>
      <c r="C27" s="179"/>
      <c r="D27" s="179"/>
      <c r="E27" s="179"/>
      <c r="F27" s="179"/>
      <c r="G27" s="78">
        <v>20</v>
      </c>
      <c r="H27" s="81">
        <f>SUM(H28:H35)</f>
        <v>19471953</v>
      </c>
      <c r="I27" s="81">
        <f>SUM(I28:I35)</f>
        <v>18900785</v>
      </c>
    </row>
    <row r="28" spans="1:9" ht="12.75">
      <c r="A28" s="179" t="s">
        <v>57</v>
      </c>
      <c r="B28" s="179"/>
      <c r="C28" s="179"/>
      <c r="D28" s="179"/>
      <c r="E28" s="179"/>
      <c r="F28" s="179"/>
      <c r="G28" s="78">
        <v>21</v>
      </c>
      <c r="H28" s="79"/>
      <c r="I28" s="79"/>
    </row>
    <row r="29" spans="1:9" ht="12.75">
      <c r="A29" s="179" t="s">
        <v>58</v>
      </c>
      <c r="B29" s="179"/>
      <c r="C29" s="179"/>
      <c r="D29" s="179"/>
      <c r="E29" s="179"/>
      <c r="F29" s="179"/>
      <c r="G29" s="78">
        <v>22</v>
      </c>
      <c r="H29" s="79"/>
      <c r="I29" s="79"/>
    </row>
    <row r="30" spans="1:9" ht="12.75">
      <c r="A30" s="179" t="s">
        <v>59</v>
      </c>
      <c r="B30" s="179"/>
      <c r="C30" s="179"/>
      <c r="D30" s="179"/>
      <c r="E30" s="179"/>
      <c r="F30" s="179"/>
      <c r="G30" s="78">
        <v>23</v>
      </c>
      <c r="H30" s="79">
        <v>1855034</v>
      </c>
      <c r="I30" s="79">
        <v>1855034</v>
      </c>
    </row>
    <row r="31" spans="1:9" ht="12.75">
      <c r="A31" s="179" t="s">
        <v>64</v>
      </c>
      <c r="B31" s="179"/>
      <c r="C31" s="179"/>
      <c r="D31" s="179"/>
      <c r="E31" s="179"/>
      <c r="F31" s="179"/>
      <c r="G31" s="78">
        <v>24</v>
      </c>
      <c r="H31" s="79"/>
      <c r="I31" s="79"/>
    </row>
    <row r="32" spans="1:9" ht="12.75">
      <c r="A32" s="179" t="s">
        <v>65</v>
      </c>
      <c r="B32" s="179"/>
      <c r="C32" s="179"/>
      <c r="D32" s="179"/>
      <c r="E32" s="179"/>
      <c r="F32" s="179"/>
      <c r="G32" s="78">
        <v>25</v>
      </c>
      <c r="H32" s="79"/>
      <c r="I32" s="79"/>
    </row>
    <row r="33" spans="1:9" ht="12.75">
      <c r="A33" s="179" t="s">
        <v>66</v>
      </c>
      <c r="B33" s="179"/>
      <c r="C33" s="179"/>
      <c r="D33" s="179"/>
      <c r="E33" s="179"/>
      <c r="F33" s="179"/>
      <c r="G33" s="78">
        <v>26</v>
      </c>
      <c r="H33" s="79">
        <v>15704838</v>
      </c>
      <c r="I33" s="79">
        <v>15570215</v>
      </c>
    </row>
    <row r="34" spans="1:9" ht="12.75">
      <c r="A34" s="179" t="s">
        <v>60</v>
      </c>
      <c r="B34" s="179"/>
      <c r="C34" s="179"/>
      <c r="D34" s="179"/>
      <c r="E34" s="179"/>
      <c r="F34" s="179"/>
      <c r="G34" s="78">
        <v>27</v>
      </c>
      <c r="H34" s="79">
        <v>1912081</v>
      </c>
      <c r="I34" s="79">
        <v>1475536</v>
      </c>
    </row>
    <row r="35" spans="1:9" ht="12.75">
      <c r="A35" s="179" t="s">
        <v>146</v>
      </c>
      <c r="B35" s="179"/>
      <c r="C35" s="179"/>
      <c r="D35" s="179"/>
      <c r="E35" s="179"/>
      <c r="F35" s="179"/>
      <c r="G35" s="78">
        <v>28</v>
      </c>
      <c r="H35" s="79"/>
      <c r="I35" s="79"/>
    </row>
    <row r="36" spans="1:9" ht="12.75">
      <c r="A36" s="179" t="s">
        <v>147</v>
      </c>
      <c r="B36" s="179"/>
      <c r="C36" s="179"/>
      <c r="D36" s="179"/>
      <c r="E36" s="179"/>
      <c r="F36" s="179"/>
      <c r="G36" s="78">
        <v>29</v>
      </c>
      <c r="H36" s="81">
        <f>SUM(H37:H39)</f>
        <v>3127091</v>
      </c>
      <c r="I36" s="81">
        <f>SUM(I37:I39)</f>
        <v>3151268</v>
      </c>
    </row>
    <row r="37" spans="1:9" ht="12.75">
      <c r="A37" s="179" t="s">
        <v>61</v>
      </c>
      <c r="B37" s="179"/>
      <c r="C37" s="179"/>
      <c r="D37" s="179"/>
      <c r="E37" s="179"/>
      <c r="F37" s="179"/>
      <c r="G37" s="78">
        <v>30</v>
      </c>
      <c r="H37" s="79"/>
      <c r="I37" s="79"/>
    </row>
    <row r="38" spans="1:9" ht="12.75">
      <c r="A38" s="179" t="s">
        <v>62</v>
      </c>
      <c r="B38" s="179"/>
      <c r="C38" s="179"/>
      <c r="D38" s="179"/>
      <c r="E38" s="179"/>
      <c r="F38" s="179"/>
      <c r="G38" s="78">
        <v>31</v>
      </c>
      <c r="H38" s="79"/>
      <c r="I38" s="79"/>
    </row>
    <row r="39" spans="1:9" ht="12.75">
      <c r="A39" s="179" t="s">
        <v>63</v>
      </c>
      <c r="B39" s="179"/>
      <c r="C39" s="179"/>
      <c r="D39" s="179"/>
      <c r="E39" s="179"/>
      <c r="F39" s="179"/>
      <c r="G39" s="78">
        <v>32</v>
      </c>
      <c r="H39" s="79">
        <v>3127091</v>
      </c>
      <c r="I39" s="79">
        <v>3151268</v>
      </c>
    </row>
    <row r="40" spans="1:9" ht="12.75">
      <c r="A40" s="179" t="s">
        <v>148</v>
      </c>
      <c r="B40" s="179"/>
      <c r="C40" s="179"/>
      <c r="D40" s="179"/>
      <c r="E40" s="179"/>
      <c r="F40" s="179"/>
      <c r="G40" s="78">
        <v>33</v>
      </c>
      <c r="H40" s="79"/>
      <c r="I40" s="79"/>
    </row>
    <row r="41" spans="1:9" ht="12.75">
      <c r="A41" s="195" t="s">
        <v>284</v>
      </c>
      <c r="B41" s="195"/>
      <c r="C41" s="195"/>
      <c r="D41" s="195"/>
      <c r="E41" s="195"/>
      <c r="F41" s="195"/>
      <c r="G41" s="78">
        <v>34</v>
      </c>
      <c r="H41" s="80">
        <f>H42+H50+H57+H65</f>
        <v>57335948</v>
      </c>
      <c r="I41" s="80">
        <f>I42+I50+I57+I65</f>
        <v>56259352</v>
      </c>
    </row>
    <row r="42" spans="1:9" ht="12.75">
      <c r="A42" s="179" t="s">
        <v>82</v>
      </c>
      <c r="B42" s="179"/>
      <c r="C42" s="179"/>
      <c r="D42" s="179"/>
      <c r="E42" s="179"/>
      <c r="F42" s="179"/>
      <c r="G42" s="78">
        <v>35</v>
      </c>
      <c r="H42" s="81">
        <f>SUM(H43:H49)</f>
        <v>30955715</v>
      </c>
      <c r="I42" s="81">
        <f>SUM(I43:I49)</f>
        <v>31126968</v>
      </c>
    </row>
    <row r="43" spans="1:9" ht="12.75">
      <c r="A43" s="179" t="s">
        <v>97</v>
      </c>
      <c r="B43" s="179"/>
      <c r="C43" s="179"/>
      <c r="D43" s="179"/>
      <c r="E43" s="179"/>
      <c r="F43" s="179"/>
      <c r="G43" s="78">
        <v>36</v>
      </c>
      <c r="H43" s="83">
        <v>16593449</v>
      </c>
      <c r="I43" s="83">
        <v>15731668</v>
      </c>
    </row>
    <row r="44" spans="1:9" ht="12.75">
      <c r="A44" s="179" t="s">
        <v>98</v>
      </c>
      <c r="B44" s="179"/>
      <c r="C44" s="179"/>
      <c r="D44" s="179"/>
      <c r="E44" s="179"/>
      <c r="F44" s="179"/>
      <c r="G44" s="78">
        <v>37</v>
      </c>
      <c r="H44" s="83">
        <v>696601</v>
      </c>
      <c r="I44" s="83">
        <v>609532</v>
      </c>
    </row>
    <row r="45" spans="1:9" ht="12.75">
      <c r="A45" s="179" t="s">
        <v>67</v>
      </c>
      <c r="B45" s="179"/>
      <c r="C45" s="179"/>
      <c r="D45" s="179"/>
      <c r="E45" s="179"/>
      <c r="F45" s="179"/>
      <c r="G45" s="78">
        <v>38</v>
      </c>
      <c r="H45" s="83">
        <v>7438859</v>
      </c>
      <c r="I45" s="83">
        <v>8376215</v>
      </c>
    </row>
    <row r="46" spans="1:9" ht="12.75">
      <c r="A46" s="179" t="s">
        <v>68</v>
      </c>
      <c r="B46" s="179"/>
      <c r="C46" s="179"/>
      <c r="D46" s="179"/>
      <c r="E46" s="179"/>
      <c r="F46" s="179"/>
      <c r="G46" s="78">
        <v>39</v>
      </c>
      <c r="H46" s="83">
        <v>5871002</v>
      </c>
      <c r="I46" s="83">
        <v>5693259</v>
      </c>
    </row>
    <row r="47" spans="1:9" ht="12.75">
      <c r="A47" s="179" t="s">
        <v>69</v>
      </c>
      <c r="B47" s="179"/>
      <c r="C47" s="179"/>
      <c r="D47" s="179"/>
      <c r="E47" s="179"/>
      <c r="F47" s="179"/>
      <c r="G47" s="78">
        <v>40</v>
      </c>
      <c r="H47" s="83">
        <v>355804</v>
      </c>
      <c r="I47" s="83">
        <v>716294</v>
      </c>
    </row>
    <row r="48" spans="1:9" ht="12.75">
      <c r="A48" s="179" t="s">
        <v>70</v>
      </c>
      <c r="B48" s="179"/>
      <c r="C48" s="179"/>
      <c r="D48" s="179"/>
      <c r="E48" s="179"/>
      <c r="F48" s="179"/>
      <c r="G48" s="78">
        <v>41</v>
      </c>
      <c r="H48" s="79"/>
      <c r="I48" s="79"/>
    </row>
    <row r="49" spans="1:9" ht="12.75">
      <c r="A49" s="179" t="s">
        <v>71</v>
      </c>
      <c r="B49" s="179"/>
      <c r="C49" s="179"/>
      <c r="D49" s="179"/>
      <c r="E49" s="179"/>
      <c r="F49" s="179"/>
      <c r="G49" s="78">
        <v>42</v>
      </c>
      <c r="H49" s="79"/>
      <c r="I49" s="79"/>
    </row>
    <row r="50" spans="1:9" ht="12.75">
      <c r="A50" s="179" t="s">
        <v>83</v>
      </c>
      <c r="B50" s="179"/>
      <c r="C50" s="179"/>
      <c r="D50" s="179"/>
      <c r="E50" s="179"/>
      <c r="F50" s="179"/>
      <c r="G50" s="78">
        <v>43</v>
      </c>
      <c r="H50" s="81">
        <f>SUM(H51:H56)</f>
        <v>22447678</v>
      </c>
      <c r="I50" s="81">
        <f>SUM(I51:I56)</f>
        <v>23202650</v>
      </c>
    </row>
    <row r="51" spans="1:9" ht="12.75">
      <c r="A51" s="179" t="s">
        <v>159</v>
      </c>
      <c r="B51" s="179"/>
      <c r="C51" s="179"/>
      <c r="D51" s="179"/>
      <c r="E51" s="179"/>
      <c r="F51" s="179"/>
      <c r="G51" s="78">
        <v>44</v>
      </c>
      <c r="H51" s="79"/>
      <c r="I51" s="79"/>
    </row>
    <row r="52" spans="1:9" ht="12.75">
      <c r="A52" s="179" t="s">
        <v>160</v>
      </c>
      <c r="B52" s="179"/>
      <c r="C52" s="179"/>
      <c r="D52" s="179"/>
      <c r="E52" s="179"/>
      <c r="F52" s="179"/>
      <c r="G52" s="78">
        <v>45</v>
      </c>
      <c r="H52" s="79">
        <v>11174090</v>
      </c>
      <c r="I52" s="79">
        <v>12407506</v>
      </c>
    </row>
    <row r="53" spans="1:9" ht="12.75">
      <c r="A53" s="179" t="s">
        <v>161</v>
      </c>
      <c r="B53" s="179"/>
      <c r="C53" s="179"/>
      <c r="D53" s="179"/>
      <c r="E53" s="179"/>
      <c r="F53" s="179"/>
      <c r="G53" s="78">
        <v>46</v>
      </c>
      <c r="H53" s="79"/>
      <c r="I53" s="79"/>
    </row>
    <row r="54" spans="1:9" ht="12.75">
      <c r="A54" s="179" t="s">
        <v>162</v>
      </c>
      <c r="B54" s="179"/>
      <c r="C54" s="179"/>
      <c r="D54" s="179"/>
      <c r="E54" s="179"/>
      <c r="F54" s="179"/>
      <c r="G54" s="78">
        <v>47</v>
      </c>
      <c r="H54" s="79">
        <v>144353</v>
      </c>
      <c r="I54" s="79">
        <v>77580</v>
      </c>
    </row>
    <row r="55" spans="1:9" ht="12.75">
      <c r="A55" s="179" t="s">
        <v>5</v>
      </c>
      <c r="B55" s="179"/>
      <c r="C55" s="179"/>
      <c r="D55" s="179"/>
      <c r="E55" s="179"/>
      <c r="F55" s="179"/>
      <c r="G55" s="78">
        <v>48</v>
      </c>
      <c r="H55" s="79">
        <v>8798395</v>
      </c>
      <c r="I55" s="79">
        <v>8437350</v>
      </c>
    </row>
    <row r="56" spans="1:9" ht="12.75">
      <c r="A56" s="179" t="s">
        <v>6</v>
      </c>
      <c r="B56" s="179"/>
      <c r="C56" s="179"/>
      <c r="D56" s="179"/>
      <c r="E56" s="179"/>
      <c r="F56" s="179"/>
      <c r="G56" s="78">
        <v>49</v>
      </c>
      <c r="H56" s="79">
        <v>2330840</v>
      </c>
      <c r="I56" s="79">
        <v>2280214</v>
      </c>
    </row>
    <row r="57" spans="1:9" ht="12.75">
      <c r="A57" s="179" t="s">
        <v>84</v>
      </c>
      <c r="B57" s="179"/>
      <c r="C57" s="179"/>
      <c r="D57" s="179"/>
      <c r="E57" s="179"/>
      <c r="F57" s="179"/>
      <c r="G57" s="78">
        <v>50</v>
      </c>
      <c r="H57" s="81">
        <f>SUM(H58:H64)</f>
        <v>1081958</v>
      </c>
      <c r="I57" s="81">
        <f>SUM(I58:I64)</f>
        <v>189544</v>
      </c>
    </row>
    <row r="58" spans="1:9" ht="12.75">
      <c r="A58" s="179" t="s">
        <v>57</v>
      </c>
      <c r="B58" s="179"/>
      <c r="C58" s="179"/>
      <c r="D58" s="179"/>
      <c r="E58" s="179"/>
      <c r="F58" s="179"/>
      <c r="G58" s="78">
        <v>51</v>
      </c>
      <c r="H58" s="79"/>
      <c r="I58" s="79"/>
    </row>
    <row r="59" spans="1:9" ht="12.75">
      <c r="A59" s="179" t="s">
        <v>58</v>
      </c>
      <c r="B59" s="179"/>
      <c r="C59" s="179"/>
      <c r="D59" s="179"/>
      <c r="E59" s="179"/>
      <c r="F59" s="179"/>
      <c r="G59" s="78">
        <v>52</v>
      </c>
      <c r="H59" s="79"/>
      <c r="I59" s="79"/>
    </row>
    <row r="60" spans="1:9" ht="12.75">
      <c r="A60" s="179" t="s">
        <v>192</v>
      </c>
      <c r="B60" s="179"/>
      <c r="C60" s="179"/>
      <c r="D60" s="179"/>
      <c r="E60" s="179"/>
      <c r="F60" s="179"/>
      <c r="G60" s="78">
        <v>53</v>
      </c>
      <c r="H60" s="79"/>
      <c r="I60" s="79"/>
    </row>
    <row r="61" spans="1:9" ht="12.75">
      <c r="A61" s="179" t="s">
        <v>64</v>
      </c>
      <c r="B61" s="179"/>
      <c r="C61" s="179"/>
      <c r="D61" s="179"/>
      <c r="E61" s="179"/>
      <c r="F61" s="179"/>
      <c r="G61" s="78">
        <v>54</v>
      </c>
      <c r="H61" s="79"/>
      <c r="I61" s="79"/>
    </row>
    <row r="62" spans="1:9" ht="12.75">
      <c r="A62" s="179" t="s">
        <v>65</v>
      </c>
      <c r="B62" s="179"/>
      <c r="C62" s="179"/>
      <c r="D62" s="179"/>
      <c r="E62" s="179"/>
      <c r="F62" s="179"/>
      <c r="G62" s="78">
        <v>55</v>
      </c>
      <c r="H62" s="79"/>
      <c r="I62" s="79"/>
    </row>
    <row r="63" spans="1:9" ht="12.75">
      <c r="A63" s="179" t="s">
        <v>66</v>
      </c>
      <c r="B63" s="179"/>
      <c r="C63" s="179"/>
      <c r="D63" s="179"/>
      <c r="E63" s="179"/>
      <c r="F63" s="179"/>
      <c r="G63" s="78">
        <v>56</v>
      </c>
      <c r="H63" s="79">
        <v>1081958</v>
      </c>
      <c r="I63" s="79">
        <v>189544</v>
      </c>
    </row>
    <row r="64" spans="1:9" ht="12.75">
      <c r="A64" s="179" t="s">
        <v>30</v>
      </c>
      <c r="B64" s="179"/>
      <c r="C64" s="179"/>
      <c r="D64" s="179"/>
      <c r="E64" s="179"/>
      <c r="F64" s="179"/>
      <c r="G64" s="78">
        <v>57</v>
      </c>
      <c r="H64" s="79"/>
      <c r="I64" s="79"/>
    </row>
    <row r="65" spans="1:9" ht="12.75">
      <c r="A65" s="179" t="s">
        <v>166</v>
      </c>
      <c r="B65" s="179"/>
      <c r="C65" s="179"/>
      <c r="D65" s="179"/>
      <c r="E65" s="179"/>
      <c r="F65" s="179"/>
      <c r="G65" s="78">
        <v>58</v>
      </c>
      <c r="H65" s="79">
        <v>2850597</v>
      </c>
      <c r="I65" s="79">
        <v>1740190</v>
      </c>
    </row>
    <row r="66" spans="1:9" ht="12.75">
      <c r="A66" s="195" t="s">
        <v>37</v>
      </c>
      <c r="B66" s="195"/>
      <c r="C66" s="195"/>
      <c r="D66" s="195"/>
      <c r="E66" s="195"/>
      <c r="F66" s="195"/>
      <c r="G66" s="78">
        <v>59</v>
      </c>
      <c r="H66" s="84">
        <v>1918739</v>
      </c>
      <c r="I66" s="84">
        <v>1550429</v>
      </c>
    </row>
    <row r="67" spans="1:9" ht="12.75">
      <c r="A67" s="195" t="s">
        <v>285</v>
      </c>
      <c r="B67" s="195"/>
      <c r="C67" s="195"/>
      <c r="D67" s="195"/>
      <c r="E67" s="195"/>
      <c r="F67" s="195"/>
      <c r="G67" s="78">
        <v>60</v>
      </c>
      <c r="H67" s="80">
        <f>H8+H9+H41+H66</f>
        <v>454097151</v>
      </c>
      <c r="I67" s="80">
        <f>I8+I9+I41+I66</f>
        <v>445231175</v>
      </c>
    </row>
    <row r="68" spans="1:9" ht="12.75">
      <c r="A68" s="195" t="s">
        <v>72</v>
      </c>
      <c r="B68" s="195"/>
      <c r="C68" s="195"/>
      <c r="D68" s="195"/>
      <c r="E68" s="195"/>
      <c r="F68" s="195"/>
      <c r="G68" s="78">
        <v>61</v>
      </c>
      <c r="H68" s="84">
        <v>16791468</v>
      </c>
      <c r="I68" s="84">
        <v>12183368</v>
      </c>
    </row>
    <row r="69" spans="1:9" ht="12.75">
      <c r="A69" s="196" t="s">
        <v>39</v>
      </c>
      <c r="B69" s="197"/>
      <c r="C69" s="197"/>
      <c r="D69" s="197"/>
      <c r="E69" s="197"/>
      <c r="F69" s="197"/>
      <c r="G69" s="197"/>
      <c r="H69" s="197"/>
      <c r="I69" s="198"/>
    </row>
    <row r="70" spans="1:9" ht="12.75">
      <c r="A70" s="195" t="s">
        <v>286</v>
      </c>
      <c r="B70" s="195"/>
      <c r="C70" s="195"/>
      <c r="D70" s="195"/>
      <c r="E70" s="195"/>
      <c r="F70" s="195"/>
      <c r="G70" s="78">
        <v>62</v>
      </c>
      <c r="H70" s="80">
        <f>H71+H72+H73+H79+H80+H83+H86</f>
        <v>225519192</v>
      </c>
      <c r="I70" s="80">
        <f>I71+I72+I73+I79+I80+I83+I86</f>
        <v>214865676</v>
      </c>
    </row>
    <row r="71" spans="1:9" ht="12.75">
      <c r="A71" s="179" t="s">
        <v>111</v>
      </c>
      <c r="B71" s="179"/>
      <c r="C71" s="179"/>
      <c r="D71" s="179"/>
      <c r="E71" s="179"/>
      <c r="F71" s="179"/>
      <c r="G71" s="78">
        <v>63</v>
      </c>
      <c r="H71" s="85">
        <v>111040350</v>
      </c>
      <c r="I71" s="85">
        <v>111040350</v>
      </c>
    </row>
    <row r="72" spans="1:9" ht="12.75">
      <c r="A72" s="179" t="s">
        <v>112</v>
      </c>
      <c r="B72" s="179"/>
      <c r="C72" s="179"/>
      <c r="D72" s="179"/>
      <c r="E72" s="179"/>
      <c r="F72" s="179"/>
      <c r="G72" s="78">
        <v>64</v>
      </c>
      <c r="H72" s="79"/>
      <c r="I72" s="79"/>
    </row>
    <row r="73" spans="1:9" ht="12.75">
      <c r="A73" s="179" t="s">
        <v>113</v>
      </c>
      <c r="B73" s="179"/>
      <c r="C73" s="179"/>
      <c r="D73" s="179"/>
      <c r="E73" s="179"/>
      <c r="F73" s="179"/>
      <c r="G73" s="78">
        <v>65</v>
      </c>
      <c r="H73" s="81">
        <f>H74+H75-H76+H77+H78</f>
        <v>1489063</v>
      </c>
      <c r="I73" s="81">
        <f>I74+I75-I76+I77+I78</f>
        <v>1737715</v>
      </c>
    </row>
    <row r="74" spans="1:9" ht="12.75">
      <c r="A74" s="179" t="s">
        <v>114</v>
      </c>
      <c r="B74" s="179"/>
      <c r="C74" s="179"/>
      <c r="D74" s="179"/>
      <c r="E74" s="179"/>
      <c r="F74" s="179"/>
      <c r="G74" s="78">
        <v>66</v>
      </c>
      <c r="H74" s="79"/>
      <c r="I74" s="79"/>
    </row>
    <row r="75" spans="1:9" ht="12.75">
      <c r="A75" s="179" t="s">
        <v>115</v>
      </c>
      <c r="B75" s="179"/>
      <c r="C75" s="179"/>
      <c r="D75" s="179"/>
      <c r="E75" s="179"/>
      <c r="F75" s="179"/>
      <c r="G75" s="78">
        <v>67</v>
      </c>
      <c r="H75" s="79">
        <v>9182650</v>
      </c>
      <c r="I75" s="79">
        <v>9182650</v>
      </c>
    </row>
    <row r="76" spans="1:9" ht="12.75">
      <c r="A76" s="179" t="s">
        <v>103</v>
      </c>
      <c r="B76" s="179"/>
      <c r="C76" s="179"/>
      <c r="D76" s="179"/>
      <c r="E76" s="179"/>
      <c r="F76" s="179"/>
      <c r="G76" s="78">
        <v>68</v>
      </c>
      <c r="H76" s="79">
        <v>9182650</v>
      </c>
      <c r="I76" s="79">
        <v>9182650</v>
      </c>
    </row>
    <row r="77" spans="1:9" ht="12.75">
      <c r="A77" s="179" t="s">
        <v>104</v>
      </c>
      <c r="B77" s="179"/>
      <c r="C77" s="179"/>
      <c r="D77" s="179"/>
      <c r="E77" s="179"/>
      <c r="F77" s="179"/>
      <c r="G77" s="78">
        <v>69</v>
      </c>
      <c r="H77" s="79"/>
      <c r="I77" s="79"/>
    </row>
    <row r="78" spans="1:9" ht="12.75">
      <c r="A78" s="179" t="s">
        <v>105</v>
      </c>
      <c r="B78" s="179"/>
      <c r="C78" s="179"/>
      <c r="D78" s="179"/>
      <c r="E78" s="179"/>
      <c r="F78" s="179"/>
      <c r="G78" s="78">
        <v>70</v>
      </c>
      <c r="H78" s="79">
        <v>1489063</v>
      </c>
      <c r="I78" s="79">
        <v>1737715</v>
      </c>
    </row>
    <row r="79" spans="1:9" ht="12.75">
      <c r="A79" s="179" t="s">
        <v>106</v>
      </c>
      <c r="B79" s="179"/>
      <c r="C79" s="179"/>
      <c r="D79" s="179"/>
      <c r="E79" s="179"/>
      <c r="F79" s="179"/>
      <c r="G79" s="78">
        <v>71</v>
      </c>
      <c r="H79" s="79">
        <v>169359566</v>
      </c>
      <c r="I79" s="79">
        <v>171280395</v>
      </c>
    </row>
    <row r="80" spans="1:9" ht="12.75">
      <c r="A80" s="179" t="s">
        <v>190</v>
      </c>
      <c r="B80" s="179"/>
      <c r="C80" s="179"/>
      <c r="D80" s="179"/>
      <c r="E80" s="179"/>
      <c r="F80" s="179"/>
      <c r="G80" s="78">
        <v>72</v>
      </c>
      <c r="H80" s="81">
        <f>H81-H82</f>
        <v>-47275293</v>
      </c>
      <c r="I80" s="81">
        <f>I81-I82</f>
        <v>-53560559</v>
      </c>
    </row>
    <row r="81" spans="1:9" ht="12.75">
      <c r="A81" s="199" t="s">
        <v>132</v>
      </c>
      <c r="B81" s="199"/>
      <c r="C81" s="199"/>
      <c r="D81" s="199"/>
      <c r="E81" s="199"/>
      <c r="F81" s="199"/>
      <c r="G81" s="78">
        <v>73</v>
      </c>
      <c r="H81" s="79"/>
      <c r="I81" s="79"/>
    </row>
    <row r="82" spans="1:9" ht="12.75">
      <c r="A82" s="199" t="s">
        <v>133</v>
      </c>
      <c r="B82" s="199"/>
      <c r="C82" s="199"/>
      <c r="D82" s="199"/>
      <c r="E82" s="199"/>
      <c r="F82" s="199"/>
      <c r="G82" s="78">
        <v>74</v>
      </c>
      <c r="H82" s="79">
        <v>47275293</v>
      </c>
      <c r="I82" s="79">
        <v>53560559</v>
      </c>
    </row>
    <row r="83" spans="1:9" ht="12.75">
      <c r="A83" s="179" t="s">
        <v>191</v>
      </c>
      <c r="B83" s="179"/>
      <c r="C83" s="179"/>
      <c r="D83" s="179"/>
      <c r="E83" s="179"/>
      <c r="F83" s="179"/>
      <c r="G83" s="78">
        <v>75</v>
      </c>
      <c r="H83" s="81">
        <f>H84-H85</f>
        <v>-9094494</v>
      </c>
      <c r="I83" s="81">
        <f>I84-I85</f>
        <v>-15632225</v>
      </c>
    </row>
    <row r="84" spans="1:9" ht="12.75">
      <c r="A84" s="199" t="s">
        <v>134</v>
      </c>
      <c r="B84" s="199"/>
      <c r="C84" s="199"/>
      <c r="D84" s="199"/>
      <c r="E84" s="199"/>
      <c r="F84" s="199"/>
      <c r="G84" s="78">
        <v>76</v>
      </c>
      <c r="H84" s="79"/>
      <c r="I84" s="79"/>
    </row>
    <row r="85" spans="1:9" ht="12.75">
      <c r="A85" s="199" t="s">
        <v>135</v>
      </c>
      <c r="B85" s="199"/>
      <c r="C85" s="199"/>
      <c r="D85" s="199"/>
      <c r="E85" s="199"/>
      <c r="F85" s="199"/>
      <c r="G85" s="78">
        <v>77</v>
      </c>
      <c r="H85" s="79">
        <v>9094494</v>
      </c>
      <c r="I85" s="79">
        <v>15632225</v>
      </c>
    </row>
    <row r="86" spans="1:9" ht="12.75">
      <c r="A86" s="179" t="s">
        <v>136</v>
      </c>
      <c r="B86" s="179"/>
      <c r="C86" s="179"/>
      <c r="D86" s="179"/>
      <c r="E86" s="179"/>
      <c r="F86" s="179"/>
      <c r="G86" s="78">
        <v>78</v>
      </c>
      <c r="H86" s="79"/>
      <c r="I86" s="79"/>
    </row>
    <row r="87" spans="1:9" ht="12.75">
      <c r="A87" s="195" t="s">
        <v>287</v>
      </c>
      <c r="B87" s="195"/>
      <c r="C87" s="195"/>
      <c r="D87" s="195"/>
      <c r="E87" s="195"/>
      <c r="F87" s="195"/>
      <c r="G87" s="78">
        <v>79</v>
      </c>
      <c r="H87" s="80">
        <f>SUM(H88:H90)</f>
        <v>0</v>
      </c>
      <c r="I87" s="80">
        <f>SUM(I88:I90)</f>
        <v>0</v>
      </c>
    </row>
    <row r="88" spans="1:9" ht="12.75">
      <c r="A88" s="179" t="s">
        <v>99</v>
      </c>
      <c r="B88" s="179"/>
      <c r="C88" s="179"/>
      <c r="D88" s="179"/>
      <c r="E88" s="179"/>
      <c r="F88" s="179"/>
      <c r="G88" s="78">
        <v>80</v>
      </c>
      <c r="H88" s="79"/>
      <c r="I88" s="79"/>
    </row>
    <row r="89" spans="1:9" ht="12.75">
      <c r="A89" s="179" t="s">
        <v>100</v>
      </c>
      <c r="B89" s="179"/>
      <c r="C89" s="179"/>
      <c r="D89" s="179"/>
      <c r="E89" s="179"/>
      <c r="F89" s="179"/>
      <c r="G89" s="78">
        <v>81</v>
      </c>
      <c r="H89" s="79"/>
      <c r="I89" s="79"/>
    </row>
    <row r="90" spans="1:9" ht="12.75">
      <c r="A90" s="179" t="s">
        <v>101</v>
      </c>
      <c r="B90" s="179"/>
      <c r="C90" s="179"/>
      <c r="D90" s="179"/>
      <c r="E90" s="179"/>
      <c r="F90" s="179"/>
      <c r="G90" s="78">
        <v>82</v>
      </c>
      <c r="H90" s="79"/>
      <c r="I90" s="79"/>
    </row>
    <row r="91" spans="1:9" ht="12.75">
      <c r="A91" s="195" t="s">
        <v>288</v>
      </c>
      <c r="B91" s="195"/>
      <c r="C91" s="195"/>
      <c r="D91" s="195"/>
      <c r="E91" s="195"/>
      <c r="F91" s="195"/>
      <c r="G91" s="78">
        <v>83</v>
      </c>
      <c r="H91" s="80">
        <f>SUM(H92:H100)</f>
        <v>147450029</v>
      </c>
      <c r="I91" s="80">
        <f>SUM(I92:I100)</f>
        <v>122332271</v>
      </c>
    </row>
    <row r="92" spans="1:9" ht="12.75">
      <c r="A92" s="179" t="s">
        <v>102</v>
      </c>
      <c r="B92" s="179"/>
      <c r="C92" s="179"/>
      <c r="D92" s="179"/>
      <c r="E92" s="179"/>
      <c r="F92" s="179"/>
      <c r="G92" s="78">
        <v>84</v>
      </c>
      <c r="H92" s="79"/>
      <c r="I92" s="79"/>
    </row>
    <row r="93" spans="1:9" ht="12.75">
      <c r="A93" s="179" t="s">
        <v>193</v>
      </c>
      <c r="B93" s="179"/>
      <c r="C93" s="179"/>
      <c r="D93" s="179"/>
      <c r="E93" s="179"/>
      <c r="F93" s="179"/>
      <c r="G93" s="78">
        <v>85</v>
      </c>
      <c r="H93" s="79">
        <v>71840</v>
      </c>
      <c r="I93" s="79"/>
    </row>
    <row r="94" spans="1:9" ht="12.75">
      <c r="A94" s="179" t="s">
        <v>0</v>
      </c>
      <c r="B94" s="179"/>
      <c r="C94" s="179"/>
      <c r="D94" s="179"/>
      <c r="E94" s="179"/>
      <c r="F94" s="179"/>
      <c r="G94" s="78">
        <v>86</v>
      </c>
      <c r="H94" s="79">
        <v>84694858</v>
      </c>
      <c r="I94" s="79">
        <v>72390553</v>
      </c>
    </row>
    <row r="95" spans="1:9" ht="12.75">
      <c r="A95" s="179" t="s">
        <v>194</v>
      </c>
      <c r="B95" s="179"/>
      <c r="C95" s="179"/>
      <c r="D95" s="179"/>
      <c r="E95" s="179"/>
      <c r="F95" s="179"/>
      <c r="G95" s="78">
        <v>87</v>
      </c>
      <c r="H95" s="79"/>
      <c r="I95" s="79"/>
    </row>
    <row r="96" spans="1:9" ht="12.75">
      <c r="A96" s="179" t="s">
        <v>195</v>
      </c>
      <c r="B96" s="179"/>
      <c r="C96" s="179"/>
      <c r="D96" s="179"/>
      <c r="E96" s="179"/>
      <c r="F96" s="179"/>
      <c r="G96" s="78">
        <v>88</v>
      </c>
      <c r="H96" s="79">
        <v>19355803</v>
      </c>
      <c r="I96" s="79">
        <v>11751001</v>
      </c>
    </row>
    <row r="97" spans="1:9" ht="12.75">
      <c r="A97" s="179" t="s">
        <v>196</v>
      </c>
      <c r="B97" s="179"/>
      <c r="C97" s="179"/>
      <c r="D97" s="179"/>
      <c r="E97" s="179"/>
      <c r="F97" s="179"/>
      <c r="G97" s="78">
        <v>89</v>
      </c>
      <c r="H97" s="79"/>
      <c r="I97" s="79"/>
    </row>
    <row r="98" spans="1:9" ht="12.75">
      <c r="A98" s="179" t="s">
        <v>75</v>
      </c>
      <c r="B98" s="179"/>
      <c r="C98" s="179"/>
      <c r="D98" s="179"/>
      <c r="E98" s="179"/>
      <c r="F98" s="179"/>
      <c r="G98" s="78">
        <v>90</v>
      </c>
      <c r="H98" s="79"/>
      <c r="I98" s="79"/>
    </row>
    <row r="99" spans="1:9" ht="12.75">
      <c r="A99" s="179" t="s">
        <v>73</v>
      </c>
      <c r="B99" s="179"/>
      <c r="C99" s="179"/>
      <c r="D99" s="179"/>
      <c r="E99" s="179"/>
      <c r="F99" s="179"/>
      <c r="G99" s="78">
        <v>91</v>
      </c>
      <c r="H99" s="79">
        <v>987636</v>
      </c>
      <c r="I99" s="79">
        <v>592582</v>
      </c>
    </row>
    <row r="100" spans="1:9" ht="12.75">
      <c r="A100" s="179" t="s">
        <v>74</v>
      </c>
      <c r="B100" s="179"/>
      <c r="C100" s="179"/>
      <c r="D100" s="179"/>
      <c r="E100" s="179"/>
      <c r="F100" s="179"/>
      <c r="G100" s="78">
        <v>92</v>
      </c>
      <c r="H100" s="79">
        <v>42339892</v>
      </c>
      <c r="I100" s="79">
        <v>37598135</v>
      </c>
    </row>
    <row r="101" spans="1:9" ht="12.75">
      <c r="A101" s="195" t="s">
        <v>289</v>
      </c>
      <c r="B101" s="195"/>
      <c r="C101" s="195"/>
      <c r="D101" s="195"/>
      <c r="E101" s="195"/>
      <c r="F101" s="195"/>
      <c r="G101" s="78">
        <v>93</v>
      </c>
      <c r="H101" s="80">
        <f>SUM(H102:H113)</f>
        <v>80827723</v>
      </c>
      <c r="I101" s="80">
        <f>SUM(I102:I113)</f>
        <v>107437025</v>
      </c>
    </row>
    <row r="102" spans="1:9" ht="12.75">
      <c r="A102" s="179" t="s">
        <v>102</v>
      </c>
      <c r="B102" s="179"/>
      <c r="C102" s="179"/>
      <c r="D102" s="179"/>
      <c r="E102" s="179"/>
      <c r="F102" s="179"/>
      <c r="G102" s="78">
        <v>94</v>
      </c>
      <c r="H102" s="79"/>
      <c r="I102" s="79"/>
    </row>
    <row r="103" spans="1:9" ht="12.75">
      <c r="A103" s="179" t="s">
        <v>193</v>
      </c>
      <c r="B103" s="179"/>
      <c r="C103" s="179"/>
      <c r="D103" s="179"/>
      <c r="E103" s="179"/>
      <c r="F103" s="179"/>
      <c r="G103" s="78">
        <v>95</v>
      </c>
      <c r="H103" s="79">
        <v>2092092</v>
      </c>
      <c r="I103" s="79">
        <v>5398782</v>
      </c>
    </row>
    <row r="104" spans="1:9" ht="12.75">
      <c r="A104" s="179" t="s">
        <v>0</v>
      </c>
      <c r="B104" s="179"/>
      <c r="C104" s="179"/>
      <c r="D104" s="179"/>
      <c r="E104" s="179"/>
      <c r="F104" s="179"/>
      <c r="G104" s="78">
        <v>96</v>
      </c>
      <c r="H104" s="79">
        <v>13901809</v>
      </c>
      <c r="I104" s="79">
        <v>34597892</v>
      </c>
    </row>
    <row r="105" spans="1:9" ht="12.75">
      <c r="A105" s="179" t="s">
        <v>194</v>
      </c>
      <c r="B105" s="179"/>
      <c r="C105" s="179"/>
      <c r="D105" s="179"/>
      <c r="E105" s="179"/>
      <c r="F105" s="179"/>
      <c r="G105" s="78">
        <v>97</v>
      </c>
      <c r="H105" s="79">
        <v>1221971</v>
      </c>
      <c r="I105" s="79">
        <v>1419036</v>
      </c>
    </row>
    <row r="106" spans="1:9" ht="12.75">
      <c r="A106" s="179" t="s">
        <v>195</v>
      </c>
      <c r="B106" s="179"/>
      <c r="C106" s="179"/>
      <c r="D106" s="179"/>
      <c r="E106" s="179"/>
      <c r="F106" s="179"/>
      <c r="G106" s="78">
        <v>98</v>
      </c>
      <c r="H106" s="79">
        <v>42844475</v>
      </c>
      <c r="I106" s="79">
        <v>45676198</v>
      </c>
    </row>
    <row r="107" spans="1:9" ht="12.75">
      <c r="A107" s="179" t="s">
        <v>196</v>
      </c>
      <c r="B107" s="179"/>
      <c r="C107" s="179"/>
      <c r="D107" s="179"/>
      <c r="E107" s="179"/>
      <c r="F107" s="179"/>
      <c r="G107" s="78">
        <v>99</v>
      </c>
      <c r="H107" s="79"/>
      <c r="I107" s="79"/>
    </row>
    <row r="108" spans="1:9" ht="12.75">
      <c r="A108" s="179" t="s">
        <v>75</v>
      </c>
      <c r="B108" s="179"/>
      <c r="C108" s="179"/>
      <c r="D108" s="179"/>
      <c r="E108" s="179"/>
      <c r="F108" s="179"/>
      <c r="G108" s="78">
        <v>100</v>
      </c>
      <c r="H108" s="79"/>
      <c r="I108" s="79"/>
    </row>
    <row r="109" spans="1:9" ht="12.75">
      <c r="A109" s="179" t="s">
        <v>76</v>
      </c>
      <c r="B109" s="179"/>
      <c r="C109" s="179"/>
      <c r="D109" s="179"/>
      <c r="E109" s="179"/>
      <c r="F109" s="179"/>
      <c r="G109" s="78">
        <v>101</v>
      </c>
      <c r="H109" s="79">
        <v>5373921</v>
      </c>
      <c r="I109" s="79">
        <v>5259873</v>
      </c>
    </row>
    <row r="110" spans="1:9" ht="12.75">
      <c r="A110" s="179" t="s">
        <v>77</v>
      </c>
      <c r="B110" s="179"/>
      <c r="C110" s="179"/>
      <c r="D110" s="179"/>
      <c r="E110" s="179"/>
      <c r="F110" s="179"/>
      <c r="G110" s="78">
        <v>102</v>
      </c>
      <c r="H110" s="79">
        <v>11656073</v>
      </c>
      <c r="I110" s="79">
        <v>11854148</v>
      </c>
    </row>
    <row r="111" spans="1:9" ht="12.75">
      <c r="A111" s="179" t="s">
        <v>80</v>
      </c>
      <c r="B111" s="179"/>
      <c r="C111" s="179"/>
      <c r="D111" s="179"/>
      <c r="E111" s="179"/>
      <c r="F111" s="179"/>
      <c r="G111" s="78">
        <v>103</v>
      </c>
      <c r="H111" s="79"/>
      <c r="I111" s="79"/>
    </row>
    <row r="112" spans="1:9" ht="12.75">
      <c r="A112" s="179" t="s">
        <v>78</v>
      </c>
      <c r="B112" s="179"/>
      <c r="C112" s="179"/>
      <c r="D112" s="179"/>
      <c r="E112" s="179"/>
      <c r="F112" s="179"/>
      <c r="G112" s="78">
        <v>104</v>
      </c>
      <c r="H112" s="79"/>
      <c r="I112" s="79"/>
    </row>
    <row r="113" spans="1:9" ht="12.75">
      <c r="A113" s="179" t="s">
        <v>79</v>
      </c>
      <c r="B113" s="179"/>
      <c r="C113" s="179"/>
      <c r="D113" s="179"/>
      <c r="E113" s="179"/>
      <c r="F113" s="179"/>
      <c r="G113" s="78">
        <v>105</v>
      </c>
      <c r="H113" s="79">
        <v>3737382</v>
      </c>
      <c r="I113" s="79">
        <v>3231096</v>
      </c>
    </row>
    <row r="114" spans="1:9" ht="12.75">
      <c r="A114" s="195" t="s">
        <v>1</v>
      </c>
      <c r="B114" s="195"/>
      <c r="C114" s="195"/>
      <c r="D114" s="195"/>
      <c r="E114" s="195"/>
      <c r="F114" s="195"/>
      <c r="G114" s="78">
        <v>106</v>
      </c>
      <c r="H114" s="84">
        <v>300207</v>
      </c>
      <c r="I114" s="84">
        <v>596203</v>
      </c>
    </row>
    <row r="115" spans="1:9" ht="12.75">
      <c r="A115" s="195" t="s">
        <v>290</v>
      </c>
      <c r="B115" s="195"/>
      <c r="C115" s="195"/>
      <c r="D115" s="195"/>
      <c r="E115" s="195"/>
      <c r="F115" s="195"/>
      <c r="G115" s="78">
        <v>107</v>
      </c>
      <c r="H115" s="80">
        <f>H70+H87+H91+H101+H114</f>
        <v>454097151</v>
      </c>
      <c r="I115" s="80">
        <f>I70+I87+I91+I101+I114</f>
        <v>445231175</v>
      </c>
    </row>
    <row r="116" spans="1:9" ht="12.75">
      <c r="A116" s="195" t="s">
        <v>38</v>
      </c>
      <c r="B116" s="195"/>
      <c r="C116" s="195"/>
      <c r="D116" s="195"/>
      <c r="E116" s="195"/>
      <c r="F116" s="195"/>
      <c r="G116" s="78">
        <v>108</v>
      </c>
      <c r="H116" s="84">
        <v>16791468</v>
      </c>
      <c r="I116" s="84">
        <v>12183368</v>
      </c>
    </row>
    <row r="117" spans="1:9" ht="12.75">
      <c r="A117" s="196" t="s">
        <v>291</v>
      </c>
      <c r="B117" s="202"/>
      <c r="C117" s="202"/>
      <c r="D117" s="202"/>
      <c r="E117" s="202"/>
      <c r="F117" s="202"/>
      <c r="G117" s="203"/>
      <c r="H117" s="203"/>
      <c r="I117" s="204"/>
    </row>
    <row r="118" spans="1:9" ht="12.75">
      <c r="A118" s="205" t="s">
        <v>149</v>
      </c>
      <c r="B118" s="206"/>
      <c r="C118" s="206"/>
      <c r="D118" s="206"/>
      <c r="E118" s="206"/>
      <c r="F118" s="206"/>
      <c r="G118" s="207"/>
      <c r="H118" s="207"/>
      <c r="I118" s="208"/>
    </row>
    <row r="119" spans="1:9" ht="12.75">
      <c r="A119" s="179" t="s">
        <v>3</v>
      </c>
      <c r="B119" s="179"/>
      <c r="C119" s="179"/>
      <c r="D119" s="179"/>
      <c r="E119" s="179"/>
      <c r="F119" s="179"/>
      <c r="G119" s="78">
        <v>109</v>
      </c>
      <c r="H119" s="79">
        <f>H70</f>
        <v>225519192</v>
      </c>
      <c r="I119" s="79">
        <f>I70</f>
        <v>214865676</v>
      </c>
    </row>
    <row r="120" spans="1:9" ht="12.75">
      <c r="A120" s="179" t="s">
        <v>4</v>
      </c>
      <c r="B120" s="179"/>
      <c r="C120" s="179"/>
      <c r="D120" s="179"/>
      <c r="E120" s="179"/>
      <c r="F120" s="179"/>
      <c r="G120" s="78">
        <v>110</v>
      </c>
      <c r="H120" s="79"/>
      <c r="I120" s="79"/>
    </row>
    <row r="121" spans="1:9" ht="12.75">
      <c r="A121" s="86"/>
      <c r="B121" s="86"/>
      <c r="C121" s="86"/>
      <c r="D121" s="86"/>
      <c r="E121" s="86"/>
      <c r="F121" s="86"/>
      <c r="G121" s="87"/>
      <c r="H121" s="87"/>
      <c r="I121" s="87"/>
    </row>
    <row r="122" spans="1:9" ht="12.75">
      <c r="A122" s="200" t="s">
        <v>81</v>
      </c>
      <c r="B122" s="201"/>
      <c r="C122" s="201"/>
      <c r="D122" s="201"/>
      <c r="E122" s="201"/>
      <c r="F122" s="201"/>
      <c r="G122" s="201"/>
      <c r="H122" s="201"/>
      <c r="I122" s="201"/>
    </row>
    <row r="123" spans="1:9" ht="12.75">
      <c r="A123" s="200"/>
      <c r="B123" s="201"/>
      <c r="C123" s="201"/>
      <c r="D123" s="201"/>
      <c r="E123" s="201"/>
      <c r="F123" s="201"/>
      <c r="G123" s="201"/>
      <c r="H123" s="201"/>
      <c r="I123" s="201"/>
    </row>
    <row r="124" spans="8:9" ht="12.75">
      <c r="H124" s="82"/>
      <c r="I124" s="82"/>
    </row>
    <row r="125" ht="12.75">
      <c r="I125" s="82"/>
    </row>
  </sheetData>
  <sheetProtection/>
  <mergeCells count="123">
    <mergeCell ref="A123:I123"/>
    <mergeCell ref="A116:F116"/>
    <mergeCell ref="A117:I117"/>
    <mergeCell ref="A118:I118"/>
    <mergeCell ref="A119:F119"/>
    <mergeCell ref="A120:F120"/>
    <mergeCell ref="A122:I122"/>
    <mergeCell ref="A110:F110"/>
    <mergeCell ref="A111:F111"/>
    <mergeCell ref="A104:F104"/>
    <mergeCell ref="A105:F105"/>
    <mergeCell ref="A106:F106"/>
    <mergeCell ref="A107:F107"/>
    <mergeCell ref="A112:F112"/>
    <mergeCell ref="A114:F114"/>
    <mergeCell ref="A115:F115"/>
    <mergeCell ref="A100:F100"/>
    <mergeCell ref="A101:F101"/>
    <mergeCell ref="A102:F102"/>
    <mergeCell ref="A103:F103"/>
    <mergeCell ref="A113:F113"/>
    <mergeCell ref="A108:F108"/>
    <mergeCell ref="A109:F109"/>
    <mergeCell ref="A96:F96"/>
    <mergeCell ref="A97:F97"/>
    <mergeCell ref="A90:F90"/>
    <mergeCell ref="A91:F91"/>
    <mergeCell ref="A92:F92"/>
    <mergeCell ref="A93:F93"/>
    <mergeCell ref="A98:F98"/>
    <mergeCell ref="A99:F99"/>
    <mergeCell ref="A84:F84"/>
    <mergeCell ref="A85:F85"/>
    <mergeCell ref="A86:F86"/>
    <mergeCell ref="A87:F87"/>
    <mergeCell ref="A88:F88"/>
    <mergeCell ref="A89:F89"/>
    <mergeCell ref="A94:F94"/>
    <mergeCell ref="A95:F95"/>
    <mergeCell ref="A78:F78"/>
    <mergeCell ref="A79:F79"/>
    <mergeCell ref="A82:F82"/>
    <mergeCell ref="A83:F83"/>
    <mergeCell ref="A80:F80"/>
    <mergeCell ref="A81:F81"/>
    <mergeCell ref="A68:F68"/>
    <mergeCell ref="A69:I69"/>
    <mergeCell ref="A76:F76"/>
    <mergeCell ref="A77:F77"/>
    <mergeCell ref="A74:F74"/>
    <mergeCell ref="A75:F75"/>
    <mergeCell ref="A70:F70"/>
    <mergeCell ref="A71:F71"/>
    <mergeCell ref="A72:F72"/>
    <mergeCell ref="A73:F73"/>
    <mergeCell ref="A56:F56"/>
    <mergeCell ref="A57:F57"/>
    <mergeCell ref="A66:F66"/>
    <mergeCell ref="A67:F67"/>
    <mergeCell ref="A62:F62"/>
    <mergeCell ref="A63:F63"/>
    <mergeCell ref="A64:F64"/>
    <mergeCell ref="A65:F65"/>
    <mergeCell ref="A58:F58"/>
    <mergeCell ref="A59:F59"/>
    <mergeCell ref="A54:F54"/>
    <mergeCell ref="A55:F55"/>
    <mergeCell ref="A50:F50"/>
    <mergeCell ref="A51:F51"/>
    <mergeCell ref="A48:F48"/>
    <mergeCell ref="A49:F49"/>
    <mergeCell ref="A52:F52"/>
    <mergeCell ref="A53:F53"/>
    <mergeCell ref="A60:F60"/>
    <mergeCell ref="A61:F61"/>
    <mergeCell ref="A42:F42"/>
    <mergeCell ref="A43:F43"/>
    <mergeCell ref="A36:F36"/>
    <mergeCell ref="A37:F37"/>
    <mergeCell ref="A38:F38"/>
    <mergeCell ref="A39:F39"/>
    <mergeCell ref="A40:F40"/>
    <mergeCell ref="A41:F41"/>
    <mergeCell ref="A44:F44"/>
    <mergeCell ref="A45:F45"/>
    <mergeCell ref="A46:F46"/>
    <mergeCell ref="A47:F47"/>
    <mergeCell ref="A34:F34"/>
    <mergeCell ref="A35:F35"/>
    <mergeCell ref="A32:F32"/>
    <mergeCell ref="A33:F33"/>
    <mergeCell ref="A28:F28"/>
    <mergeCell ref="A29:F29"/>
    <mergeCell ref="A30:F30"/>
    <mergeCell ref="A31:F31"/>
    <mergeCell ref="A22:F22"/>
    <mergeCell ref="A23:F23"/>
    <mergeCell ref="A18:F18"/>
    <mergeCell ref="A19:F19"/>
    <mergeCell ref="A16:F16"/>
    <mergeCell ref="A17:F17"/>
    <mergeCell ref="A20:F20"/>
    <mergeCell ref="A21:F21"/>
    <mergeCell ref="A26:F26"/>
    <mergeCell ref="A27:F27"/>
    <mergeCell ref="A8:F8"/>
    <mergeCell ref="A9:F9"/>
    <mergeCell ref="A24:F24"/>
    <mergeCell ref="A25:F25"/>
    <mergeCell ref="A12:F12"/>
    <mergeCell ref="A13:F13"/>
    <mergeCell ref="A14:F14"/>
    <mergeCell ref="A15:F15"/>
    <mergeCell ref="A10:F10"/>
    <mergeCell ref="A11:F11"/>
    <mergeCell ref="A1:H1"/>
    <mergeCell ref="I1:I2"/>
    <mergeCell ref="A2:H2"/>
    <mergeCell ref="A3:I3"/>
    <mergeCell ref="A4:I4"/>
    <mergeCell ref="A5:F5"/>
    <mergeCell ref="A6:F6"/>
    <mergeCell ref="A7:I7"/>
  </mergeCells>
  <dataValidations count="5">
    <dataValidation type="whole" operator="notEqual" allowBlank="1" showInputMessage="1" showErrorMessage="1" errorTitle="Pogrešan unos" error="Mogu se unijeti samo cjelobrojne vrijednosti." sqref="H119:I120 H86:I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H70:I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H72:I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H79:I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H73:I78 H8:I68 H80:I85 H87:I116">
      <formula1>0</formula1>
    </dataValidation>
  </dataValidations>
  <printOptions/>
  <pageMargins left="0.5511811023622047" right="0.5511811023622047" top="0.5905511811023623" bottom="0.5905511811023623" header="0.5118110236220472" footer="0.5118110236220472"/>
  <pageSetup horizontalDpi="600" verticalDpi="600" orientation="portrait" paperSize="9" scale="82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71"/>
  <sheetViews>
    <sheetView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cols>
    <col min="1" max="7" width="9.140625" style="73" customWidth="1"/>
    <col min="8" max="8" width="7.421875" style="73" customWidth="1"/>
    <col min="9" max="9" width="7.57421875" style="73" customWidth="1"/>
    <col min="10" max="10" width="18.7109375" style="73" customWidth="1"/>
    <col min="11" max="11" width="17.8515625" style="73" customWidth="1"/>
    <col min="12" max="12" width="11.28125" style="73" bestFit="1" customWidth="1"/>
    <col min="13" max="16384" width="9.140625" style="73" customWidth="1"/>
  </cols>
  <sheetData>
    <row r="1" spans="1:11" s="107" customFormat="1" ht="18">
      <c r="A1" s="180" t="s">
        <v>122</v>
      </c>
      <c r="B1" s="181"/>
      <c r="C1" s="181"/>
      <c r="D1" s="181"/>
      <c r="E1" s="181"/>
      <c r="F1" s="181"/>
      <c r="G1" s="181"/>
      <c r="H1" s="181"/>
      <c r="I1" s="181"/>
      <c r="J1" s="181"/>
      <c r="K1" s="215"/>
    </row>
    <row r="2" spans="1:11" s="107" customFormat="1" ht="15">
      <c r="A2" s="183" t="s">
        <v>306</v>
      </c>
      <c r="B2" s="184"/>
      <c r="C2" s="184"/>
      <c r="D2" s="184"/>
      <c r="E2" s="184"/>
      <c r="F2" s="184"/>
      <c r="G2" s="184"/>
      <c r="H2" s="184"/>
      <c r="I2" s="184"/>
      <c r="J2" s="184"/>
      <c r="K2" s="215"/>
    </row>
    <row r="3" spans="1:11" ht="12.75">
      <c r="A3" s="3"/>
      <c r="B3" s="4"/>
      <c r="C3" s="4"/>
      <c r="D3" s="4"/>
      <c r="E3" s="4"/>
      <c r="F3" s="4"/>
      <c r="G3" s="4"/>
      <c r="H3" s="4"/>
      <c r="I3" s="4"/>
      <c r="J3" s="4"/>
      <c r="K3" s="2"/>
    </row>
    <row r="4" spans="1:11" ht="12.75" customHeight="1">
      <c r="A4" s="186" t="s">
        <v>273</v>
      </c>
      <c r="B4" s="187"/>
      <c r="C4" s="187"/>
      <c r="D4" s="187"/>
      <c r="E4" s="187"/>
      <c r="F4" s="187"/>
      <c r="G4" s="187"/>
      <c r="H4" s="187"/>
      <c r="I4" s="187"/>
      <c r="J4" s="187"/>
      <c r="K4" s="188"/>
    </row>
    <row r="5" spans="1:11" ht="26.25" thickBot="1">
      <c r="A5" s="216" t="s">
        <v>40</v>
      </c>
      <c r="B5" s="216"/>
      <c r="C5" s="216"/>
      <c r="D5" s="216"/>
      <c r="E5" s="216"/>
      <c r="F5" s="216"/>
      <c r="G5" s="216"/>
      <c r="H5" s="216"/>
      <c r="I5" s="75" t="s">
        <v>282</v>
      </c>
      <c r="J5" s="75" t="s">
        <v>118</v>
      </c>
      <c r="K5" s="75" t="s">
        <v>119</v>
      </c>
    </row>
    <row r="6" spans="1:11" ht="12.75">
      <c r="A6" s="191">
        <v>1</v>
      </c>
      <c r="B6" s="191"/>
      <c r="C6" s="191"/>
      <c r="D6" s="191"/>
      <c r="E6" s="191"/>
      <c r="F6" s="191"/>
      <c r="G6" s="191"/>
      <c r="H6" s="191"/>
      <c r="I6" s="77">
        <v>2</v>
      </c>
      <c r="J6" s="76">
        <v>3</v>
      </c>
      <c r="K6" s="76">
        <v>4</v>
      </c>
    </row>
    <row r="7" spans="1:11" ht="12.75">
      <c r="A7" s="209" t="s">
        <v>292</v>
      </c>
      <c r="B7" s="210"/>
      <c r="C7" s="210"/>
      <c r="D7" s="210"/>
      <c r="E7" s="210"/>
      <c r="F7" s="210"/>
      <c r="G7" s="210"/>
      <c r="H7" s="211"/>
      <c r="I7" s="88">
        <v>111</v>
      </c>
      <c r="J7" s="89">
        <f>SUM(J8:J9)</f>
        <v>229163772</v>
      </c>
      <c r="K7" s="89">
        <f>SUM(K8:K9)</f>
        <v>192025550</v>
      </c>
    </row>
    <row r="8" spans="1:11" ht="12.75">
      <c r="A8" s="212" t="s">
        <v>120</v>
      </c>
      <c r="B8" s="213"/>
      <c r="C8" s="213"/>
      <c r="D8" s="213"/>
      <c r="E8" s="213"/>
      <c r="F8" s="213"/>
      <c r="G8" s="213"/>
      <c r="H8" s="214"/>
      <c r="I8" s="90">
        <v>112</v>
      </c>
      <c r="J8" s="91">
        <v>214614772</v>
      </c>
      <c r="K8" s="91">
        <v>186571424</v>
      </c>
    </row>
    <row r="9" spans="1:11" ht="12.75">
      <c r="A9" s="212" t="s">
        <v>85</v>
      </c>
      <c r="B9" s="213"/>
      <c r="C9" s="213"/>
      <c r="D9" s="213"/>
      <c r="E9" s="213"/>
      <c r="F9" s="213"/>
      <c r="G9" s="213"/>
      <c r="H9" s="214"/>
      <c r="I9" s="90">
        <v>113</v>
      </c>
      <c r="J9" s="91">
        <v>14549000</v>
      </c>
      <c r="K9" s="91">
        <v>5454126</v>
      </c>
    </row>
    <row r="10" spans="1:11" ht="12.75">
      <c r="A10" s="212" t="s">
        <v>293</v>
      </c>
      <c r="B10" s="213"/>
      <c r="C10" s="213"/>
      <c r="D10" s="213"/>
      <c r="E10" s="213"/>
      <c r="F10" s="213"/>
      <c r="G10" s="213"/>
      <c r="H10" s="214"/>
      <c r="I10" s="90">
        <v>114</v>
      </c>
      <c r="J10" s="92">
        <f>J11+J12+J16+J20+J21+J22+J25+J26</f>
        <v>230846952</v>
      </c>
      <c r="K10" s="92">
        <f>K11+K12+K16+K20+K21+K22+K25+K26</f>
        <v>200485872</v>
      </c>
    </row>
    <row r="11" spans="1:11" ht="12.75">
      <c r="A11" s="212" t="s">
        <v>86</v>
      </c>
      <c r="B11" s="213"/>
      <c r="C11" s="213"/>
      <c r="D11" s="213"/>
      <c r="E11" s="213"/>
      <c r="F11" s="213"/>
      <c r="G11" s="213"/>
      <c r="H11" s="214"/>
      <c r="I11" s="90">
        <v>115</v>
      </c>
      <c r="J11" s="93">
        <v>727628</v>
      </c>
      <c r="K11" s="93">
        <v>-1399892</v>
      </c>
    </row>
    <row r="12" spans="1:11" ht="12.75">
      <c r="A12" s="212" t="s">
        <v>294</v>
      </c>
      <c r="B12" s="213"/>
      <c r="C12" s="213"/>
      <c r="D12" s="213"/>
      <c r="E12" s="213"/>
      <c r="F12" s="213"/>
      <c r="G12" s="213"/>
      <c r="H12" s="214"/>
      <c r="I12" s="90">
        <v>116</v>
      </c>
      <c r="J12" s="92">
        <f>SUM(J13:J15)</f>
        <v>125841124</v>
      </c>
      <c r="K12" s="92">
        <f>SUM(K13:K15)</f>
        <v>100063211</v>
      </c>
    </row>
    <row r="13" spans="1:11" ht="12.75">
      <c r="A13" s="217" t="s">
        <v>116</v>
      </c>
      <c r="B13" s="218"/>
      <c r="C13" s="218"/>
      <c r="D13" s="218"/>
      <c r="E13" s="218"/>
      <c r="F13" s="218"/>
      <c r="G13" s="218"/>
      <c r="H13" s="219"/>
      <c r="I13" s="90">
        <v>117</v>
      </c>
      <c r="J13" s="94">
        <v>57205530</v>
      </c>
      <c r="K13" s="94">
        <v>49561023</v>
      </c>
    </row>
    <row r="14" spans="1:11" ht="12.75">
      <c r="A14" s="217" t="s">
        <v>117</v>
      </c>
      <c r="B14" s="218"/>
      <c r="C14" s="218"/>
      <c r="D14" s="218"/>
      <c r="E14" s="218"/>
      <c r="F14" s="218"/>
      <c r="G14" s="218"/>
      <c r="H14" s="219"/>
      <c r="I14" s="90">
        <v>118</v>
      </c>
      <c r="J14" s="94">
        <v>45533975</v>
      </c>
      <c r="K14" s="94">
        <v>34541643</v>
      </c>
    </row>
    <row r="15" spans="1:11" ht="12.75">
      <c r="A15" s="217" t="s">
        <v>42</v>
      </c>
      <c r="B15" s="218"/>
      <c r="C15" s="218"/>
      <c r="D15" s="218"/>
      <c r="E15" s="218"/>
      <c r="F15" s="218"/>
      <c r="G15" s="218"/>
      <c r="H15" s="219"/>
      <c r="I15" s="90">
        <v>119</v>
      </c>
      <c r="J15" s="115">
        <v>23101619</v>
      </c>
      <c r="K15" s="115">
        <v>15960545</v>
      </c>
    </row>
    <row r="16" spans="1:11" ht="12.75">
      <c r="A16" s="212" t="s">
        <v>295</v>
      </c>
      <c r="B16" s="213"/>
      <c r="C16" s="213"/>
      <c r="D16" s="213"/>
      <c r="E16" s="213"/>
      <c r="F16" s="213"/>
      <c r="G16" s="213"/>
      <c r="H16" s="214"/>
      <c r="I16" s="90">
        <v>120</v>
      </c>
      <c r="J16" s="95">
        <f>SUM(J17:J19)</f>
        <v>73527268</v>
      </c>
      <c r="K16" s="95">
        <f>SUM(K17:K19)</f>
        <v>74179422</v>
      </c>
    </row>
    <row r="17" spans="1:11" ht="12.75">
      <c r="A17" s="217" t="s">
        <v>43</v>
      </c>
      <c r="B17" s="218"/>
      <c r="C17" s="218"/>
      <c r="D17" s="218"/>
      <c r="E17" s="218"/>
      <c r="F17" s="218"/>
      <c r="G17" s="218"/>
      <c r="H17" s="219"/>
      <c r="I17" s="90">
        <v>121</v>
      </c>
      <c r="J17" s="94">
        <v>47966451</v>
      </c>
      <c r="K17" s="94">
        <v>48416237</v>
      </c>
    </row>
    <row r="18" spans="1:11" ht="12.75">
      <c r="A18" s="217" t="s">
        <v>44</v>
      </c>
      <c r="B18" s="218"/>
      <c r="C18" s="218"/>
      <c r="D18" s="218"/>
      <c r="E18" s="218"/>
      <c r="F18" s="218"/>
      <c r="G18" s="218"/>
      <c r="H18" s="219"/>
      <c r="I18" s="90">
        <v>122</v>
      </c>
      <c r="J18" s="94">
        <v>14699742</v>
      </c>
      <c r="K18" s="94">
        <v>14836048</v>
      </c>
    </row>
    <row r="19" spans="1:11" ht="12.75">
      <c r="A19" s="217" t="s">
        <v>45</v>
      </c>
      <c r="B19" s="218"/>
      <c r="C19" s="218"/>
      <c r="D19" s="218"/>
      <c r="E19" s="218"/>
      <c r="F19" s="218"/>
      <c r="G19" s="218"/>
      <c r="H19" s="219"/>
      <c r="I19" s="90">
        <v>123</v>
      </c>
      <c r="J19" s="94">
        <v>10861075</v>
      </c>
      <c r="K19" s="94">
        <v>10927137</v>
      </c>
    </row>
    <row r="20" spans="1:11" ht="12.75">
      <c r="A20" s="212" t="s">
        <v>87</v>
      </c>
      <c r="B20" s="213"/>
      <c r="C20" s="213"/>
      <c r="D20" s="213"/>
      <c r="E20" s="213"/>
      <c r="F20" s="213"/>
      <c r="G20" s="213"/>
      <c r="H20" s="214"/>
      <c r="I20" s="90">
        <v>124</v>
      </c>
      <c r="J20" s="96">
        <v>8380665</v>
      </c>
      <c r="K20" s="96">
        <v>8115034</v>
      </c>
    </row>
    <row r="21" spans="1:11" ht="12.75">
      <c r="A21" s="212" t="s">
        <v>88</v>
      </c>
      <c r="B21" s="213"/>
      <c r="C21" s="213"/>
      <c r="D21" s="213"/>
      <c r="E21" s="213"/>
      <c r="F21" s="213"/>
      <c r="G21" s="213"/>
      <c r="H21" s="214"/>
      <c r="I21" s="90">
        <v>125</v>
      </c>
      <c r="J21" s="96">
        <v>17968543</v>
      </c>
      <c r="K21" s="96">
        <v>16383394</v>
      </c>
    </row>
    <row r="22" spans="1:11" ht="12.75">
      <c r="A22" s="212" t="s">
        <v>296</v>
      </c>
      <c r="B22" s="213"/>
      <c r="C22" s="213"/>
      <c r="D22" s="213"/>
      <c r="E22" s="213"/>
      <c r="F22" s="213"/>
      <c r="G22" s="213"/>
      <c r="H22" s="214"/>
      <c r="I22" s="90">
        <v>126</v>
      </c>
      <c r="J22" s="97">
        <f>SUM(J23:J24)</f>
        <v>1025378</v>
      </c>
      <c r="K22" s="97">
        <f>SUM(K23:K24)</f>
        <v>796501</v>
      </c>
    </row>
    <row r="23" spans="1:11" ht="12.75">
      <c r="A23" s="217" t="s">
        <v>107</v>
      </c>
      <c r="B23" s="218"/>
      <c r="C23" s="218"/>
      <c r="D23" s="218"/>
      <c r="E23" s="218"/>
      <c r="F23" s="218"/>
      <c r="G23" s="218"/>
      <c r="H23" s="219"/>
      <c r="I23" s="90">
        <v>127</v>
      </c>
      <c r="J23" s="91"/>
      <c r="K23" s="91"/>
    </row>
    <row r="24" spans="1:12" ht="12.75">
      <c r="A24" s="217" t="s">
        <v>108</v>
      </c>
      <c r="B24" s="218"/>
      <c r="C24" s="218"/>
      <c r="D24" s="218"/>
      <c r="E24" s="218"/>
      <c r="F24" s="218"/>
      <c r="G24" s="218"/>
      <c r="H24" s="219"/>
      <c r="I24" s="90">
        <v>128</v>
      </c>
      <c r="J24" s="91">
        <v>1025378</v>
      </c>
      <c r="K24" s="91">
        <v>796501</v>
      </c>
      <c r="L24" s="82"/>
    </row>
    <row r="25" spans="1:11" ht="12.75">
      <c r="A25" s="212" t="s">
        <v>89</v>
      </c>
      <c r="B25" s="213"/>
      <c r="C25" s="213"/>
      <c r="D25" s="213"/>
      <c r="E25" s="213"/>
      <c r="F25" s="213"/>
      <c r="G25" s="213"/>
      <c r="H25" s="214"/>
      <c r="I25" s="90">
        <v>129</v>
      </c>
      <c r="J25" s="91">
        <v>0</v>
      </c>
      <c r="K25" s="91">
        <v>0</v>
      </c>
    </row>
    <row r="26" spans="1:12" ht="12.75">
      <c r="A26" s="212" t="s">
        <v>31</v>
      </c>
      <c r="B26" s="213"/>
      <c r="C26" s="213"/>
      <c r="D26" s="213"/>
      <c r="E26" s="213"/>
      <c r="F26" s="213"/>
      <c r="G26" s="213"/>
      <c r="H26" s="214"/>
      <c r="I26" s="90">
        <v>130</v>
      </c>
      <c r="J26" s="96">
        <v>3376346</v>
      </c>
      <c r="K26" s="96">
        <v>2348202</v>
      </c>
      <c r="L26" s="82"/>
    </row>
    <row r="27" spans="1:11" ht="12.75">
      <c r="A27" s="212" t="s">
        <v>297</v>
      </c>
      <c r="B27" s="213"/>
      <c r="C27" s="213"/>
      <c r="D27" s="213"/>
      <c r="E27" s="213"/>
      <c r="F27" s="213"/>
      <c r="G27" s="213"/>
      <c r="H27" s="214"/>
      <c r="I27" s="90">
        <v>131</v>
      </c>
      <c r="J27" s="97">
        <f>SUM(J28:J32)</f>
        <v>2505996</v>
      </c>
      <c r="K27" s="97">
        <f>SUM(K28:K32)</f>
        <v>3197891</v>
      </c>
    </row>
    <row r="28" spans="1:12" ht="25.5" customHeight="1">
      <c r="A28" s="212" t="s">
        <v>181</v>
      </c>
      <c r="B28" s="213"/>
      <c r="C28" s="213"/>
      <c r="D28" s="213"/>
      <c r="E28" s="213"/>
      <c r="F28" s="213"/>
      <c r="G28" s="213"/>
      <c r="H28" s="214"/>
      <c r="I28" s="90">
        <v>132</v>
      </c>
      <c r="J28" s="94">
        <v>81243</v>
      </c>
      <c r="K28" s="94"/>
      <c r="L28" s="82"/>
    </row>
    <row r="29" spans="1:11" ht="27" customHeight="1">
      <c r="A29" s="212" t="s">
        <v>123</v>
      </c>
      <c r="B29" s="213"/>
      <c r="C29" s="213"/>
      <c r="D29" s="213"/>
      <c r="E29" s="213"/>
      <c r="F29" s="213"/>
      <c r="G29" s="213"/>
      <c r="H29" s="214"/>
      <c r="I29" s="90">
        <v>133</v>
      </c>
      <c r="J29" s="94">
        <v>2406607</v>
      </c>
      <c r="K29" s="94">
        <v>3197891</v>
      </c>
    </row>
    <row r="30" spans="1:11" ht="12.75">
      <c r="A30" s="212" t="s">
        <v>109</v>
      </c>
      <c r="B30" s="213"/>
      <c r="C30" s="213"/>
      <c r="D30" s="213"/>
      <c r="E30" s="213"/>
      <c r="F30" s="213"/>
      <c r="G30" s="213"/>
      <c r="H30" s="214"/>
      <c r="I30" s="90">
        <v>134</v>
      </c>
      <c r="J30" s="94"/>
      <c r="K30" s="94"/>
    </row>
    <row r="31" spans="1:11" ht="12.75">
      <c r="A31" s="212" t="s">
        <v>177</v>
      </c>
      <c r="B31" s="213"/>
      <c r="C31" s="213"/>
      <c r="D31" s="213"/>
      <c r="E31" s="213"/>
      <c r="F31" s="213"/>
      <c r="G31" s="213"/>
      <c r="H31" s="214"/>
      <c r="I31" s="90">
        <v>135</v>
      </c>
      <c r="J31" s="94"/>
      <c r="K31" s="94"/>
    </row>
    <row r="32" spans="1:11" ht="12.75">
      <c r="A32" s="212" t="s">
        <v>110</v>
      </c>
      <c r="B32" s="213"/>
      <c r="C32" s="213"/>
      <c r="D32" s="213"/>
      <c r="E32" s="213"/>
      <c r="F32" s="213"/>
      <c r="G32" s="213"/>
      <c r="H32" s="214"/>
      <c r="I32" s="90">
        <v>136</v>
      </c>
      <c r="J32" s="94">
        <v>18146</v>
      </c>
      <c r="K32" s="94"/>
    </row>
    <row r="33" spans="1:11" ht="12.75">
      <c r="A33" s="212" t="s">
        <v>298</v>
      </c>
      <c r="B33" s="213"/>
      <c r="C33" s="213"/>
      <c r="D33" s="213"/>
      <c r="E33" s="213"/>
      <c r="F33" s="213"/>
      <c r="G33" s="213"/>
      <c r="H33" s="214"/>
      <c r="I33" s="90">
        <v>137</v>
      </c>
      <c r="J33" s="97">
        <f>SUM(J34:J37)</f>
        <v>9751349</v>
      </c>
      <c r="K33" s="97">
        <f>SUM(K34:K37)</f>
        <v>10277700</v>
      </c>
    </row>
    <row r="34" spans="1:11" ht="12.75">
      <c r="A34" s="212" t="s">
        <v>47</v>
      </c>
      <c r="B34" s="213"/>
      <c r="C34" s="213"/>
      <c r="D34" s="213"/>
      <c r="E34" s="213"/>
      <c r="F34" s="213"/>
      <c r="G34" s="213"/>
      <c r="H34" s="214"/>
      <c r="I34" s="90">
        <v>138</v>
      </c>
      <c r="J34" s="94">
        <v>81243</v>
      </c>
      <c r="K34" s="94"/>
    </row>
    <row r="35" spans="1:11" ht="27" customHeight="1">
      <c r="A35" s="212" t="s">
        <v>46</v>
      </c>
      <c r="B35" s="213"/>
      <c r="C35" s="213"/>
      <c r="D35" s="213"/>
      <c r="E35" s="213"/>
      <c r="F35" s="213"/>
      <c r="G35" s="213"/>
      <c r="H35" s="214"/>
      <c r="I35" s="90">
        <v>139</v>
      </c>
      <c r="J35" s="94">
        <v>8923239</v>
      </c>
      <c r="K35" s="94">
        <v>9418721</v>
      </c>
    </row>
    <row r="36" spans="1:11" ht="12.75">
      <c r="A36" s="212" t="s">
        <v>178</v>
      </c>
      <c r="B36" s="213"/>
      <c r="C36" s="213"/>
      <c r="D36" s="213"/>
      <c r="E36" s="213"/>
      <c r="F36" s="213"/>
      <c r="G36" s="213"/>
      <c r="H36" s="214"/>
      <c r="I36" s="90">
        <v>140</v>
      </c>
      <c r="J36" s="91">
        <v>436545</v>
      </c>
      <c r="K36" s="91">
        <v>522247</v>
      </c>
    </row>
    <row r="37" spans="1:11" ht="12.75">
      <c r="A37" s="212" t="s">
        <v>48</v>
      </c>
      <c r="B37" s="213"/>
      <c r="C37" s="213"/>
      <c r="D37" s="213"/>
      <c r="E37" s="213"/>
      <c r="F37" s="213"/>
      <c r="G37" s="213"/>
      <c r="H37" s="214"/>
      <c r="I37" s="90">
        <v>141</v>
      </c>
      <c r="J37" s="91">
        <v>310322</v>
      </c>
      <c r="K37" s="91">
        <v>336732</v>
      </c>
    </row>
    <row r="38" spans="1:11" ht="12.75">
      <c r="A38" s="212" t="s">
        <v>157</v>
      </c>
      <c r="B38" s="213"/>
      <c r="C38" s="213"/>
      <c r="D38" s="213"/>
      <c r="E38" s="213"/>
      <c r="F38" s="213"/>
      <c r="G38" s="213"/>
      <c r="H38" s="214"/>
      <c r="I38" s="90">
        <v>142</v>
      </c>
      <c r="J38" s="91"/>
      <c r="K38" s="91"/>
    </row>
    <row r="39" spans="1:11" ht="12.75">
      <c r="A39" s="212" t="s">
        <v>158</v>
      </c>
      <c r="B39" s="213"/>
      <c r="C39" s="213"/>
      <c r="D39" s="213"/>
      <c r="E39" s="213"/>
      <c r="F39" s="213"/>
      <c r="G39" s="213"/>
      <c r="H39" s="214"/>
      <c r="I39" s="90">
        <v>143</v>
      </c>
      <c r="J39" s="91"/>
      <c r="K39" s="91"/>
    </row>
    <row r="40" spans="1:11" ht="12.75">
      <c r="A40" s="212" t="s">
        <v>179</v>
      </c>
      <c r="B40" s="213"/>
      <c r="C40" s="213"/>
      <c r="D40" s="213"/>
      <c r="E40" s="213"/>
      <c r="F40" s="213"/>
      <c r="G40" s="213"/>
      <c r="H40" s="214"/>
      <c r="I40" s="90">
        <v>144</v>
      </c>
      <c r="J40" s="91"/>
      <c r="K40" s="91"/>
    </row>
    <row r="41" spans="1:11" ht="12.75">
      <c r="A41" s="212" t="s">
        <v>180</v>
      </c>
      <c r="B41" s="213"/>
      <c r="C41" s="213"/>
      <c r="D41" s="213"/>
      <c r="E41" s="213"/>
      <c r="F41" s="213"/>
      <c r="G41" s="213"/>
      <c r="H41" s="214"/>
      <c r="I41" s="90">
        <v>145</v>
      </c>
      <c r="J41" s="91"/>
      <c r="K41" s="91"/>
    </row>
    <row r="42" spans="1:11" ht="12.75">
      <c r="A42" s="212" t="s">
        <v>299</v>
      </c>
      <c r="B42" s="213"/>
      <c r="C42" s="213"/>
      <c r="D42" s="213"/>
      <c r="E42" s="213"/>
      <c r="F42" s="213"/>
      <c r="G42" s="213"/>
      <c r="H42" s="214"/>
      <c r="I42" s="90">
        <v>146</v>
      </c>
      <c r="J42" s="97">
        <f>J7+J27+J38+J40</f>
        <v>231669768</v>
      </c>
      <c r="K42" s="97">
        <f>K7+K27+K38+K40</f>
        <v>195223441</v>
      </c>
    </row>
    <row r="43" spans="1:11" ht="12.75">
      <c r="A43" s="212" t="s">
        <v>300</v>
      </c>
      <c r="B43" s="213"/>
      <c r="C43" s="213"/>
      <c r="D43" s="213"/>
      <c r="E43" s="213"/>
      <c r="F43" s="213"/>
      <c r="G43" s="213"/>
      <c r="H43" s="214"/>
      <c r="I43" s="90">
        <v>147</v>
      </c>
      <c r="J43" s="97">
        <f>J10+J33+J39+J41</f>
        <v>240598301</v>
      </c>
      <c r="K43" s="97">
        <f>K10+K33+K39+K41</f>
        <v>210763572</v>
      </c>
    </row>
    <row r="44" spans="1:11" ht="12.75">
      <c r="A44" s="212" t="s">
        <v>301</v>
      </c>
      <c r="B44" s="213"/>
      <c r="C44" s="213"/>
      <c r="D44" s="213"/>
      <c r="E44" s="213"/>
      <c r="F44" s="213"/>
      <c r="G44" s="213"/>
      <c r="H44" s="214"/>
      <c r="I44" s="90">
        <v>148</v>
      </c>
      <c r="J44" s="97">
        <f>J42-J43</f>
        <v>-8928533</v>
      </c>
      <c r="K44" s="97">
        <f>K42-K43</f>
        <v>-15540131</v>
      </c>
    </row>
    <row r="45" spans="1:11" ht="12.75">
      <c r="A45" s="220" t="s">
        <v>173</v>
      </c>
      <c r="B45" s="221"/>
      <c r="C45" s="221"/>
      <c r="D45" s="221"/>
      <c r="E45" s="221"/>
      <c r="F45" s="221"/>
      <c r="G45" s="221"/>
      <c r="H45" s="222"/>
      <c r="I45" s="90">
        <v>149</v>
      </c>
      <c r="J45" s="98">
        <f>IF(J42&gt;J43,J42-J43,0)</f>
        <v>0</v>
      </c>
      <c r="K45" s="98">
        <f>IF(K42&gt;K43,K42-K43,0)</f>
        <v>0</v>
      </c>
    </row>
    <row r="46" spans="1:11" ht="12.75">
      <c r="A46" s="220" t="s">
        <v>174</v>
      </c>
      <c r="B46" s="221"/>
      <c r="C46" s="221"/>
      <c r="D46" s="221"/>
      <c r="E46" s="221"/>
      <c r="F46" s="221"/>
      <c r="G46" s="221"/>
      <c r="H46" s="222"/>
      <c r="I46" s="90">
        <v>150</v>
      </c>
      <c r="J46" s="98">
        <f>IF(J43&gt;J42,J43-J42,0)</f>
        <v>8928533</v>
      </c>
      <c r="K46" s="98">
        <f>IF(K43&gt;K42,K43-K42,0)</f>
        <v>15540131</v>
      </c>
    </row>
    <row r="47" spans="1:11" ht="12.75">
      <c r="A47" s="212" t="s">
        <v>172</v>
      </c>
      <c r="B47" s="213"/>
      <c r="C47" s="213"/>
      <c r="D47" s="213"/>
      <c r="E47" s="213"/>
      <c r="F47" s="213"/>
      <c r="G47" s="213"/>
      <c r="H47" s="214"/>
      <c r="I47" s="90">
        <v>151</v>
      </c>
      <c r="J47" s="96">
        <v>165961</v>
      </c>
      <c r="K47" s="96">
        <v>92094</v>
      </c>
    </row>
    <row r="48" spans="1:11" ht="12.75">
      <c r="A48" s="212" t="s">
        <v>302</v>
      </c>
      <c r="B48" s="213"/>
      <c r="C48" s="213"/>
      <c r="D48" s="213"/>
      <c r="E48" s="213"/>
      <c r="F48" s="213"/>
      <c r="G48" s="213"/>
      <c r="H48" s="214"/>
      <c r="I48" s="90">
        <v>152</v>
      </c>
      <c r="J48" s="97">
        <f>J44-J47</f>
        <v>-9094494</v>
      </c>
      <c r="K48" s="97">
        <f>K44-K47</f>
        <v>-15632225</v>
      </c>
    </row>
    <row r="49" spans="1:11" ht="12.75">
      <c r="A49" s="220" t="s">
        <v>155</v>
      </c>
      <c r="B49" s="221"/>
      <c r="C49" s="221"/>
      <c r="D49" s="221"/>
      <c r="E49" s="221"/>
      <c r="F49" s="221"/>
      <c r="G49" s="221"/>
      <c r="H49" s="222"/>
      <c r="I49" s="90">
        <v>153</v>
      </c>
      <c r="J49" s="98">
        <f>IF(J48&gt;0,J48,0)</f>
        <v>0</v>
      </c>
      <c r="K49" s="98">
        <f>IF(K48&gt;0,K48,0)</f>
        <v>0</v>
      </c>
    </row>
    <row r="50" spans="1:11" ht="12.75">
      <c r="A50" s="223" t="s">
        <v>175</v>
      </c>
      <c r="B50" s="224"/>
      <c r="C50" s="224"/>
      <c r="D50" s="224"/>
      <c r="E50" s="224"/>
      <c r="F50" s="224"/>
      <c r="G50" s="224"/>
      <c r="H50" s="225"/>
      <c r="I50" s="99">
        <v>154</v>
      </c>
      <c r="J50" s="100">
        <f>IF(J48&lt;0,-J48,0)</f>
        <v>9094494</v>
      </c>
      <c r="K50" s="100">
        <f>IF(K48&lt;0,-K48,0)</f>
        <v>15632225</v>
      </c>
    </row>
    <row r="51" spans="1:11" ht="12.75">
      <c r="A51" s="196" t="s">
        <v>94</v>
      </c>
      <c r="B51" s="202"/>
      <c r="C51" s="202"/>
      <c r="D51" s="202"/>
      <c r="E51" s="202"/>
      <c r="F51" s="202"/>
      <c r="G51" s="202"/>
      <c r="H51" s="202"/>
      <c r="I51" s="226"/>
      <c r="J51" s="226"/>
      <c r="K51" s="227"/>
    </row>
    <row r="52" spans="1:11" ht="12.75">
      <c r="A52" s="209" t="s">
        <v>150</v>
      </c>
      <c r="B52" s="210"/>
      <c r="C52" s="210"/>
      <c r="D52" s="210"/>
      <c r="E52" s="210"/>
      <c r="F52" s="210"/>
      <c r="G52" s="210"/>
      <c r="H52" s="210"/>
      <c r="I52" s="228"/>
      <c r="J52" s="228"/>
      <c r="K52" s="229"/>
    </row>
    <row r="53" spans="1:11" ht="12.75">
      <c r="A53" s="230" t="s">
        <v>188</v>
      </c>
      <c r="B53" s="231"/>
      <c r="C53" s="231"/>
      <c r="D53" s="231"/>
      <c r="E53" s="231"/>
      <c r="F53" s="231"/>
      <c r="G53" s="231"/>
      <c r="H53" s="232"/>
      <c r="I53" s="90">
        <v>155</v>
      </c>
      <c r="J53" s="101">
        <f>J48</f>
        <v>-9094494</v>
      </c>
      <c r="K53" s="116">
        <f>K48</f>
        <v>-15632225</v>
      </c>
    </row>
    <row r="54" spans="1:11" ht="12.75">
      <c r="A54" s="230" t="s">
        <v>189</v>
      </c>
      <c r="B54" s="231"/>
      <c r="C54" s="231"/>
      <c r="D54" s="231"/>
      <c r="E54" s="231"/>
      <c r="F54" s="231"/>
      <c r="G54" s="231"/>
      <c r="H54" s="232"/>
      <c r="I54" s="90">
        <v>156</v>
      </c>
      <c r="J54" s="102"/>
      <c r="K54" s="102"/>
    </row>
    <row r="55" spans="1:11" ht="12.75">
      <c r="A55" s="196" t="s">
        <v>153</v>
      </c>
      <c r="B55" s="202"/>
      <c r="C55" s="202"/>
      <c r="D55" s="202"/>
      <c r="E55" s="202"/>
      <c r="F55" s="202"/>
      <c r="G55" s="202"/>
      <c r="H55" s="202"/>
      <c r="I55" s="226"/>
      <c r="J55" s="226"/>
      <c r="K55" s="227"/>
    </row>
    <row r="56" spans="1:11" ht="12.75">
      <c r="A56" s="209" t="s">
        <v>163</v>
      </c>
      <c r="B56" s="210"/>
      <c r="C56" s="210"/>
      <c r="D56" s="210"/>
      <c r="E56" s="210"/>
      <c r="F56" s="210"/>
      <c r="G56" s="210"/>
      <c r="H56" s="211"/>
      <c r="I56" s="103">
        <v>157</v>
      </c>
      <c r="J56" s="104">
        <f>J48</f>
        <v>-9094494</v>
      </c>
      <c r="K56" s="117">
        <f>K48</f>
        <v>-15632225</v>
      </c>
    </row>
    <row r="57" spans="1:11" ht="12.75">
      <c r="A57" s="212" t="s">
        <v>303</v>
      </c>
      <c r="B57" s="213"/>
      <c r="C57" s="213"/>
      <c r="D57" s="213"/>
      <c r="E57" s="213"/>
      <c r="F57" s="213"/>
      <c r="G57" s="213"/>
      <c r="H57" s="214"/>
      <c r="I57" s="90">
        <v>158</v>
      </c>
      <c r="J57" s="97">
        <f>SUM(J58:J64)</f>
        <v>2841046</v>
      </c>
      <c r="K57" s="97">
        <f>SUM(K58:K64)</f>
        <v>3057880</v>
      </c>
    </row>
    <row r="58" spans="1:11" ht="12.75">
      <c r="A58" s="212" t="s">
        <v>182</v>
      </c>
      <c r="B58" s="213"/>
      <c r="C58" s="213"/>
      <c r="D58" s="213"/>
      <c r="E58" s="213"/>
      <c r="F58" s="213"/>
      <c r="G58" s="213"/>
      <c r="H58" s="214"/>
      <c r="I58" s="90">
        <v>159</v>
      </c>
      <c r="J58" s="91">
        <v>-212920</v>
      </c>
      <c r="K58" s="91"/>
    </row>
    <row r="59" spans="1:11" ht="33.75" customHeight="1">
      <c r="A59" s="212" t="s">
        <v>183</v>
      </c>
      <c r="B59" s="213"/>
      <c r="C59" s="213"/>
      <c r="D59" s="213"/>
      <c r="E59" s="213"/>
      <c r="F59" s="213"/>
      <c r="G59" s="213"/>
      <c r="H59" s="214"/>
      <c r="I59" s="90">
        <v>160</v>
      </c>
      <c r="J59" s="91">
        <v>2831194</v>
      </c>
      <c r="K59" s="91">
        <v>2820928</v>
      </c>
    </row>
    <row r="60" spans="1:11" ht="27.75" customHeight="1">
      <c r="A60" s="212" t="s">
        <v>29</v>
      </c>
      <c r="B60" s="213"/>
      <c r="C60" s="213"/>
      <c r="D60" s="213"/>
      <c r="E60" s="213"/>
      <c r="F60" s="213"/>
      <c r="G60" s="213"/>
      <c r="H60" s="214"/>
      <c r="I60" s="90">
        <v>161</v>
      </c>
      <c r="J60" s="91"/>
      <c r="K60" s="91"/>
    </row>
    <row r="61" spans="1:11" ht="12.75">
      <c r="A61" s="212" t="s">
        <v>184</v>
      </c>
      <c r="B61" s="213"/>
      <c r="C61" s="213"/>
      <c r="D61" s="213"/>
      <c r="E61" s="213"/>
      <c r="F61" s="213"/>
      <c r="G61" s="213"/>
      <c r="H61" s="214"/>
      <c r="I61" s="90">
        <v>162</v>
      </c>
      <c r="J61" s="91">
        <v>222772</v>
      </c>
      <c r="K61" s="91">
        <v>236952</v>
      </c>
    </row>
    <row r="62" spans="1:11" ht="12.75">
      <c r="A62" s="212" t="s">
        <v>185</v>
      </c>
      <c r="B62" s="213"/>
      <c r="C62" s="213"/>
      <c r="D62" s="213"/>
      <c r="E62" s="213"/>
      <c r="F62" s="213"/>
      <c r="G62" s="213"/>
      <c r="H62" s="214"/>
      <c r="I62" s="90">
        <v>163</v>
      </c>
      <c r="J62" s="91"/>
      <c r="K62" s="91"/>
    </row>
    <row r="63" spans="1:11" ht="12.75">
      <c r="A63" s="212" t="s">
        <v>186</v>
      </c>
      <c r="B63" s="213"/>
      <c r="C63" s="213"/>
      <c r="D63" s="213"/>
      <c r="E63" s="213"/>
      <c r="F63" s="213"/>
      <c r="G63" s="213"/>
      <c r="H63" s="214"/>
      <c r="I63" s="90">
        <v>164</v>
      </c>
      <c r="J63" s="91"/>
      <c r="K63" s="91"/>
    </row>
    <row r="64" spans="1:11" ht="12.75">
      <c r="A64" s="212" t="s">
        <v>187</v>
      </c>
      <c r="B64" s="213"/>
      <c r="C64" s="213"/>
      <c r="D64" s="213"/>
      <c r="E64" s="213"/>
      <c r="F64" s="213"/>
      <c r="G64" s="213"/>
      <c r="H64" s="214"/>
      <c r="I64" s="90">
        <v>165</v>
      </c>
      <c r="J64" s="91"/>
      <c r="K64" s="91"/>
    </row>
    <row r="65" spans="1:11" ht="12.75">
      <c r="A65" s="212" t="s">
        <v>176</v>
      </c>
      <c r="B65" s="213"/>
      <c r="C65" s="213"/>
      <c r="D65" s="213"/>
      <c r="E65" s="213"/>
      <c r="F65" s="213"/>
      <c r="G65" s="213"/>
      <c r="H65" s="214"/>
      <c r="I65" s="90">
        <v>166</v>
      </c>
      <c r="J65" s="91"/>
      <c r="K65" s="91"/>
    </row>
    <row r="66" spans="1:11" ht="12.75">
      <c r="A66" s="212" t="s">
        <v>304</v>
      </c>
      <c r="B66" s="213"/>
      <c r="C66" s="213"/>
      <c r="D66" s="213"/>
      <c r="E66" s="213"/>
      <c r="F66" s="213"/>
      <c r="G66" s="213"/>
      <c r="H66" s="214"/>
      <c r="I66" s="90">
        <v>167</v>
      </c>
      <c r="J66" s="98">
        <f>J57-J65</f>
        <v>2841046</v>
      </c>
      <c r="K66" s="98">
        <f>K57-K65</f>
        <v>3057880</v>
      </c>
    </row>
    <row r="67" spans="1:11" ht="12.75">
      <c r="A67" s="212" t="s">
        <v>156</v>
      </c>
      <c r="B67" s="213"/>
      <c r="C67" s="213"/>
      <c r="D67" s="213"/>
      <c r="E67" s="213"/>
      <c r="F67" s="213"/>
      <c r="G67" s="213"/>
      <c r="H67" s="214"/>
      <c r="I67" s="90">
        <v>168</v>
      </c>
      <c r="J67" s="105">
        <f>J56+J66</f>
        <v>-6253448</v>
      </c>
      <c r="K67" s="105">
        <f>K56+K66</f>
        <v>-12574345</v>
      </c>
    </row>
    <row r="68" spans="1:11" ht="12.75">
      <c r="A68" s="196" t="s">
        <v>152</v>
      </c>
      <c r="B68" s="202"/>
      <c r="C68" s="202"/>
      <c r="D68" s="202"/>
      <c r="E68" s="202"/>
      <c r="F68" s="202"/>
      <c r="G68" s="202"/>
      <c r="H68" s="202"/>
      <c r="I68" s="226"/>
      <c r="J68" s="226"/>
      <c r="K68" s="227"/>
    </row>
    <row r="69" spans="1:11" ht="12.75">
      <c r="A69" s="209" t="s">
        <v>151</v>
      </c>
      <c r="B69" s="210"/>
      <c r="C69" s="210"/>
      <c r="D69" s="210"/>
      <c r="E69" s="210"/>
      <c r="F69" s="210"/>
      <c r="G69" s="210"/>
      <c r="H69" s="210"/>
      <c r="I69" s="228"/>
      <c r="J69" s="228"/>
      <c r="K69" s="229"/>
    </row>
    <row r="70" spans="1:11" ht="12.75">
      <c r="A70" s="230" t="s">
        <v>188</v>
      </c>
      <c r="B70" s="231"/>
      <c r="C70" s="231"/>
      <c r="D70" s="231"/>
      <c r="E70" s="231"/>
      <c r="F70" s="231"/>
      <c r="G70" s="231"/>
      <c r="H70" s="232"/>
      <c r="I70" s="90">
        <v>169</v>
      </c>
      <c r="J70" s="118">
        <f>+J67</f>
        <v>-6253448</v>
      </c>
      <c r="K70" s="119">
        <f>+K67</f>
        <v>-12574345</v>
      </c>
    </row>
    <row r="71" spans="1:11" ht="12.75">
      <c r="A71" s="233" t="s">
        <v>189</v>
      </c>
      <c r="B71" s="234"/>
      <c r="C71" s="234"/>
      <c r="D71" s="234"/>
      <c r="E71" s="234"/>
      <c r="F71" s="234"/>
      <c r="G71" s="234"/>
      <c r="H71" s="235"/>
      <c r="I71" s="106">
        <v>170</v>
      </c>
      <c r="J71" s="102"/>
      <c r="K71" s="102"/>
    </row>
  </sheetData>
  <sheetProtection/>
  <mergeCells count="71">
    <mergeCell ref="A69:K69"/>
    <mergeCell ref="A70:H70"/>
    <mergeCell ref="A71:H71"/>
    <mergeCell ref="A65:H65"/>
    <mergeCell ref="A66:H66"/>
    <mergeCell ref="A67:H67"/>
    <mergeCell ref="A68:K68"/>
    <mergeCell ref="A53:H53"/>
    <mergeCell ref="A54:H54"/>
    <mergeCell ref="A59:H59"/>
    <mergeCell ref="A60:H60"/>
    <mergeCell ref="A61:H61"/>
    <mergeCell ref="A62:H62"/>
    <mergeCell ref="A55:K55"/>
    <mergeCell ref="A56:H56"/>
    <mergeCell ref="A57:H57"/>
    <mergeCell ref="A58:H58"/>
    <mergeCell ref="A47:H47"/>
    <mergeCell ref="A48:H48"/>
    <mergeCell ref="A45:H45"/>
    <mergeCell ref="A46:H46"/>
    <mergeCell ref="A63:H63"/>
    <mergeCell ref="A64:H64"/>
    <mergeCell ref="A49:H49"/>
    <mergeCell ref="A50:H50"/>
    <mergeCell ref="A51:K51"/>
    <mergeCell ref="A52:K52"/>
    <mergeCell ref="A41:H41"/>
    <mergeCell ref="A42:H42"/>
    <mergeCell ref="A39:H39"/>
    <mergeCell ref="A40:H40"/>
    <mergeCell ref="A43:H43"/>
    <mergeCell ref="A44:H44"/>
    <mergeCell ref="A35:H35"/>
    <mergeCell ref="A36:H36"/>
    <mergeCell ref="A33:H33"/>
    <mergeCell ref="A34:H34"/>
    <mergeCell ref="A37:H37"/>
    <mergeCell ref="A38:H38"/>
    <mergeCell ref="A25:H25"/>
    <mergeCell ref="A26:H26"/>
    <mergeCell ref="A27:H27"/>
    <mergeCell ref="A28:H28"/>
    <mergeCell ref="A31:H31"/>
    <mergeCell ref="A32:H32"/>
    <mergeCell ref="A29:H29"/>
    <mergeCell ref="A30:H30"/>
    <mergeCell ref="A17:H17"/>
    <mergeCell ref="A18:H18"/>
    <mergeCell ref="A19:H19"/>
    <mergeCell ref="A20:H20"/>
    <mergeCell ref="A21:H21"/>
    <mergeCell ref="A22:H22"/>
    <mergeCell ref="A23:H23"/>
    <mergeCell ref="A24:H24"/>
    <mergeCell ref="A9:H9"/>
    <mergeCell ref="A10:H10"/>
    <mergeCell ref="A11:H11"/>
    <mergeCell ref="A12:H12"/>
    <mergeCell ref="A15:H15"/>
    <mergeCell ref="A16:H16"/>
    <mergeCell ref="A13:H13"/>
    <mergeCell ref="A14:H14"/>
    <mergeCell ref="A7:H7"/>
    <mergeCell ref="A8:H8"/>
    <mergeCell ref="A1:J1"/>
    <mergeCell ref="K1:K2"/>
    <mergeCell ref="A2:J2"/>
    <mergeCell ref="A4:K4"/>
    <mergeCell ref="A5:H5"/>
    <mergeCell ref="A6:H6"/>
  </mergeCells>
  <dataValidations count="3">
    <dataValidation type="whole" operator="notEqual" allowBlank="1" showInputMessage="1" showErrorMessage="1" errorTitle="Pogrešan unos" error="Mogu se unijeti samo cjelobrojne vrijednosti." sqref="J47:K47 J54:K54 J71:K71 J57:K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48:K50 J12:K14 J16:K46">
      <formula1>0</formula1>
    </dataValidation>
  </dataValidations>
  <printOptions/>
  <pageMargins left="0.75" right="0.66" top="1" bottom="1" header="0.5" footer="0.5"/>
  <pageSetup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cols>
    <col min="8" max="8" width="7.00390625" style="0" customWidth="1"/>
    <col min="10" max="10" width="12.57421875" style="0" customWidth="1"/>
    <col min="11" max="11" width="10.8515625" style="0" bestFit="1" customWidth="1"/>
  </cols>
  <sheetData>
    <row r="1" spans="1:11" ht="18">
      <c r="A1" s="240" t="s">
        <v>130</v>
      </c>
      <c r="B1" s="241"/>
      <c r="C1" s="241"/>
      <c r="D1" s="241"/>
      <c r="E1" s="241"/>
      <c r="F1" s="241"/>
      <c r="G1" s="241"/>
      <c r="H1" s="241"/>
      <c r="I1" s="241"/>
      <c r="J1" s="242"/>
      <c r="K1" s="243"/>
    </row>
    <row r="2" spans="1:11" ht="12.75" customHeight="1">
      <c r="A2" s="245" t="s">
        <v>306</v>
      </c>
      <c r="B2" s="246"/>
      <c r="C2" s="246"/>
      <c r="D2" s="246"/>
      <c r="E2" s="246"/>
      <c r="F2" s="246"/>
      <c r="G2" s="246"/>
      <c r="H2" s="246"/>
      <c r="I2" s="246"/>
      <c r="J2" s="246"/>
      <c r="K2" s="244"/>
    </row>
    <row r="3" spans="1:11" ht="12.75">
      <c r="A3" s="5"/>
      <c r="B3" s="6"/>
      <c r="C3" s="6"/>
      <c r="D3" s="6"/>
      <c r="E3" s="6"/>
      <c r="F3" s="6"/>
      <c r="G3" s="6"/>
      <c r="H3" s="6"/>
      <c r="I3" s="6"/>
      <c r="J3" s="7"/>
      <c r="K3" s="1"/>
    </row>
    <row r="4" spans="1:11" ht="12.75" customHeight="1">
      <c r="A4" s="186" t="s">
        <v>273</v>
      </c>
      <c r="B4" s="187"/>
      <c r="C4" s="187"/>
      <c r="D4" s="187"/>
      <c r="E4" s="187"/>
      <c r="F4" s="187"/>
      <c r="G4" s="187"/>
      <c r="H4" s="187"/>
      <c r="I4" s="187"/>
      <c r="J4" s="187"/>
      <c r="K4" s="188"/>
    </row>
    <row r="5" spans="1:11" s="73" customFormat="1" ht="26.25" thickBot="1">
      <c r="A5" s="247" t="s">
        <v>40</v>
      </c>
      <c r="B5" s="247"/>
      <c r="C5" s="247"/>
      <c r="D5" s="247"/>
      <c r="E5" s="247"/>
      <c r="F5" s="247"/>
      <c r="G5" s="247"/>
      <c r="H5" s="247"/>
      <c r="I5" s="113" t="s">
        <v>282</v>
      </c>
      <c r="J5" s="113" t="s">
        <v>118</v>
      </c>
      <c r="K5" s="113" t="s">
        <v>119</v>
      </c>
    </row>
    <row r="6" spans="1:11" s="73" customFormat="1" ht="12.75">
      <c r="A6" s="248">
        <v>1</v>
      </c>
      <c r="B6" s="248"/>
      <c r="C6" s="248"/>
      <c r="D6" s="248"/>
      <c r="E6" s="248"/>
      <c r="F6" s="248"/>
      <c r="G6" s="248"/>
      <c r="H6" s="248"/>
      <c r="I6" s="114">
        <v>2</v>
      </c>
      <c r="J6" s="109" t="s">
        <v>230</v>
      </c>
      <c r="K6" s="109" t="s">
        <v>231</v>
      </c>
    </row>
    <row r="7" spans="1:11" s="73" customFormat="1" ht="12.75">
      <c r="A7" s="236" t="s">
        <v>124</v>
      </c>
      <c r="B7" s="237"/>
      <c r="C7" s="237"/>
      <c r="D7" s="237"/>
      <c r="E7" s="237"/>
      <c r="F7" s="237"/>
      <c r="G7" s="237"/>
      <c r="H7" s="237"/>
      <c r="I7" s="238"/>
      <c r="J7" s="238"/>
      <c r="K7" s="239"/>
    </row>
    <row r="8" spans="1:11" s="73" customFormat="1" ht="12.75">
      <c r="A8" s="217" t="s">
        <v>24</v>
      </c>
      <c r="B8" s="218"/>
      <c r="C8" s="218"/>
      <c r="D8" s="218"/>
      <c r="E8" s="218"/>
      <c r="F8" s="218"/>
      <c r="G8" s="218"/>
      <c r="H8" s="218"/>
      <c r="I8" s="90">
        <v>1</v>
      </c>
      <c r="J8" s="91">
        <v>-8928533</v>
      </c>
      <c r="K8" s="91">
        <v>-15540131</v>
      </c>
    </row>
    <row r="9" spans="1:11" s="73" customFormat="1" ht="12.75">
      <c r="A9" s="217" t="s">
        <v>25</v>
      </c>
      <c r="B9" s="218"/>
      <c r="C9" s="218"/>
      <c r="D9" s="218"/>
      <c r="E9" s="218"/>
      <c r="F9" s="218"/>
      <c r="G9" s="218"/>
      <c r="H9" s="218"/>
      <c r="I9" s="90">
        <v>2</v>
      </c>
      <c r="J9" s="91">
        <v>8380665</v>
      </c>
      <c r="K9" s="91">
        <v>8115034</v>
      </c>
    </row>
    <row r="10" spans="1:11" s="73" customFormat="1" ht="12.75">
      <c r="A10" s="217" t="s">
        <v>26</v>
      </c>
      <c r="B10" s="218"/>
      <c r="C10" s="218"/>
      <c r="D10" s="218"/>
      <c r="E10" s="218"/>
      <c r="F10" s="218"/>
      <c r="G10" s="218"/>
      <c r="H10" s="218"/>
      <c r="I10" s="90">
        <v>3</v>
      </c>
      <c r="J10" s="91"/>
      <c r="K10" s="91">
        <v>1353996</v>
      </c>
    </row>
    <row r="11" spans="1:11" s="73" customFormat="1" ht="12.75">
      <c r="A11" s="217" t="s">
        <v>27</v>
      </c>
      <c r="B11" s="218"/>
      <c r="C11" s="218"/>
      <c r="D11" s="218"/>
      <c r="E11" s="218"/>
      <c r="F11" s="218"/>
      <c r="G11" s="218"/>
      <c r="H11" s="218"/>
      <c r="I11" s="90">
        <v>4</v>
      </c>
      <c r="J11" s="91">
        <v>13127526</v>
      </c>
      <c r="K11" s="91"/>
    </row>
    <row r="12" spans="1:11" s="73" customFormat="1" ht="12.75">
      <c r="A12" s="217" t="s">
        <v>28</v>
      </c>
      <c r="B12" s="218"/>
      <c r="C12" s="218"/>
      <c r="D12" s="218"/>
      <c r="E12" s="218"/>
      <c r="F12" s="218"/>
      <c r="G12" s="218"/>
      <c r="H12" s="218"/>
      <c r="I12" s="90">
        <v>5</v>
      </c>
      <c r="J12" s="91"/>
      <c r="K12" s="91"/>
    </row>
    <row r="13" spans="1:11" s="73" customFormat="1" ht="12.75">
      <c r="A13" s="217" t="s">
        <v>32</v>
      </c>
      <c r="B13" s="218"/>
      <c r="C13" s="218"/>
      <c r="D13" s="218"/>
      <c r="E13" s="218"/>
      <c r="F13" s="218"/>
      <c r="G13" s="218"/>
      <c r="H13" s="218"/>
      <c r="I13" s="90">
        <v>6</v>
      </c>
      <c r="J13" s="91">
        <v>1574740</v>
      </c>
      <c r="K13" s="91"/>
    </row>
    <row r="14" spans="1:11" s="73" customFormat="1" ht="12.75">
      <c r="A14" s="212" t="s">
        <v>125</v>
      </c>
      <c r="B14" s="213"/>
      <c r="C14" s="213"/>
      <c r="D14" s="213"/>
      <c r="E14" s="213"/>
      <c r="F14" s="213"/>
      <c r="G14" s="213"/>
      <c r="H14" s="213"/>
      <c r="I14" s="90">
        <v>7</v>
      </c>
      <c r="J14" s="97">
        <f>SUM(J8:J13)</f>
        <v>14154398</v>
      </c>
      <c r="K14" s="97">
        <f>SUM(K8:K13)</f>
        <v>-6071101</v>
      </c>
    </row>
    <row r="15" spans="1:11" s="73" customFormat="1" ht="12.75">
      <c r="A15" s="217" t="s">
        <v>33</v>
      </c>
      <c r="B15" s="218"/>
      <c r="C15" s="218"/>
      <c r="D15" s="218"/>
      <c r="E15" s="218"/>
      <c r="F15" s="218"/>
      <c r="G15" s="218"/>
      <c r="H15" s="218"/>
      <c r="I15" s="90">
        <v>8</v>
      </c>
      <c r="J15" s="91">
        <v>2351827</v>
      </c>
      <c r="K15" s="91"/>
    </row>
    <row r="16" spans="1:11" s="73" customFormat="1" ht="12.75">
      <c r="A16" s="217" t="s">
        <v>34</v>
      </c>
      <c r="B16" s="218"/>
      <c r="C16" s="218"/>
      <c r="D16" s="218"/>
      <c r="E16" s="218"/>
      <c r="F16" s="218"/>
      <c r="G16" s="218"/>
      <c r="H16" s="218"/>
      <c r="I16" s="90">
        <v>9</v>
      </c>
      <c r="J16" s="91"/>
      <c r="K16" s="91">
        <v>386662</v>
      </c>
    </row>
    <row r="17" spans="1:11" s="73" customFormat="1" ht="12.75">
      <c r="A17" s="217" t="s">
        <v>35</v>
      </c>
      <c r="B17" s="218"/>
      <c r="C17" s="218"/>
      <c r="D17" s="218"/>
      <c r="E17" s="218"/>
      <c r="F17" s="218"/>
      <c r="G17" s="218"/>
      <c r="H17" s="218"/>
      <c r="I17" s="90">
        <v>10</v>
      </c>
      <c r="J17" s="91">
        <v>625262</v>
      </c>
      <c r="K17" s="91">
        <v>171253</v>
      </c>
    </row>
    <row r="18" spans="1:11" s="73" customFormat="1" ht="12.75">
      <c r="A18" s="217" t="s">
        <v>36</v>
      </c>
      <c r="B18" s="218"/>
      <c r="C18" s="218"/>
      <c r="D18" s="218"/>
      <c r="E18" s="218"/>
      <c r="F18" s="218"/>
      <c r="G18" s="218"/>
      <c r="H18" s="218"/>
      <c r="I18" s="90">
        <v>11</v>
      </c>
      <c r="J18" s="91">
        <v>6206606</v>
      </c>
      <c r="K18" s="91">
        <v>6109991</v>
      </c>
    </row>
    <row r="19" spans="1:11" s="73" customFormat="1" ht="12.75">
      <c r="A19" s="212" t="s">
        <v>126</v>
      </c>
      <c r="B19" s="213"/>
      <c r="C19" s="213"/>
      <c r="D19" s="213"/>
      <c r="E19" s="213"/>
      <c r="F19" s="213"/>
      <c r="G19" s="213"/>
      <c r="H19" s="213"/>
      <c r="I19" s="90">
        <v>12</v>
      </c>
      <c r="J19" s="97">
        <f>SUM(J15:J18)</f>
        <v>9183695</v>
      </c>
      <c r="K19" s="97">
        <f>SUM(K15:K18)</f>
        <v>6667906</v>
      </c>
    </row>
    <row r="20" spans="1:11" s="73" customFormat="1" ht="25.5" customHeight="1">
      <c r="A20" s="212" t="s">
        <v>20</v>
      </c>
      <c r="B20" s="213"/>
      <c r="C20" s="213"/>
      <c r="D20" s="213"/>
      <c r="E20" s="213"/>
      <c r="F20" s="213"/>
      <c r="G20" s="213"/>
      <c r="H20" s="213"/>
      <c r="I20" s="90">
        <v>13</v>
      </c>
      <c r="J20" s="97">
        <f>IF(J14&gt;J19,J14-J19,0)</f>
        <v>4970703</v>
      </c>
      <c r="K20" s="97">
        <f>IF(K14&gt;K19,K14-K19,0)</f>
        <v>0</v>
      </c>
    </row>
    <row r="21" spans="1:11" s="73" customFormat="1" ht="28.5" customHeight="1">
      <c r="A21" s="212" t="s">
        <v>21</v>
      </c>
      <c r="B21" s="213"/>
      <c r="C21" s="213"/>
      <c r="D21" s="213"/>
      <c r="E21" s="213"/>
      <c r="F21" s="213"/>
      <c r="G21" s="213"/>
      <c r="H21" s="213"/>
      <c r="I21" s="90">
        <v>14</v>
      </c>
      <c r="J21" s="97">
        <f>IF(J19&gt;J14,J19-J14,0)</f>
        <v>0</v>
      </c>
      <c r="K21" s="97">
        <f>IF(K19&gt;K14,K19-K14,0)</f>
        <v>12739007</v>
      </c>
    </row>
    <row r="22" spans="1:11" s="73" customFormat="1" ht="12.75">
      <c r="A22" s="236" t="s">
        <v>127</v>
      </c>
      <c r="B22" s="237"/>
      <c r="C22" s="237"/>
      <c r="D22" s="237"/>
      <c r="E22" s="237"/>
      <c r="F22" s="237"/>
      <c r="G22" s="237"/>
      <c r="H22" s="237"/>
      <c r="I22" s="238"/>
      <c r="J22" s="238"/>
      <c r="K22" s="239"/>
    </row>
    <row r="23" spans="1:11" s="73" customFormat="1" ht="12.75">
      <c r="A23" s="217" t="s">
        <v>141</v>
      </c>
      <c r="B23" s="218"/>
      <c r="C23" s="218"/>
      <c r="D23" s="218"/>
      <c r="E23" s="218"/>
      <c r="F23" s="218"/>
      <c r="G23" s="218"/>
      <c r="H23" s="218"/>
      <c r="I23" s="90">
        <v>15</v>
      </c>
      <c r="J23" s="91">
        <v>523858</v>
      </c>
      <c r="K23" s="91">
        <v>619345</v>
      </c>
    </row>
    <row r="24" spans="1:11" s="73" customFormat="1" ht="12.75">
      <c r="A24" s="217" t="s">
        <v>142</v>
      </c>
      <c r="B24" s="218"/>
      <c r="C24" s="218"/>
      <c r="D24" s="218"/>
      <c r="E24" s="218"/>
      <c r="F24" s="218"/>
      <c r="G24" s="218"/>
      <c r="H24" s="218"/>
      <c r="I24" s="90">
        <v>16</v>
      </c>
      <c r="J24" s="91"/>
      <c r="K24" s="91"/>
    </row>
    <row r="25" spans="1:11" s="73" customFormat="1" ht="12.75">
      <c r="A25" s="217" t="s">
        <v>143</v>
      </c>
      <c r="B25" s="218"/>
      <c r="C25" s="218"/>
      <c r="D25" s="218"/>
      <c r="E25" s="218"/>
      <c r="F25" s="218"/>
      <c r="G25" s="218"/>
      <c r="H25" s="218"/>
      <c r="I25" s="90">
        <v>17</v>
      </c>
      <c r="J25" s="91"/>
      <c r="K25" s="91"/>
    </row>
    <row r="26" spans="1:11" s="73" customFormat="1" ht="12.75">
      <c r="A26" s="217" t="s">
        <v>144</v>
      </c>
      <c r="B26" s="218"/>
      <c r="C26" s="218"/>
      <c r="D26" s="218"/>
      <c r="E26" s="218"/>
      <c r="F26" s="218"/>
      <c r="G26" s="218"/>
      <c r="H26" s="218"/>
      <c r="I26" s="90">
        <v>18</v>
      </c>
      <c r="J26" s="91"/>
      <c r="K26" s="91"/>
    </row>
    <row r="27" spans="1:11" s="73" customFormat="1" ht="12.75">
      <c r="A27" s="217" t="s">
        <v>145</v>
      </c>
      <c r="B27" s="218"/>
      <c r="C27" s="218"/>
      <c r="D27" s="218"/>
      <c r="E27" s="218"/>
      <c r="F27" s="218"/>
      <c r="G27" s="218"/>
      <c r="H27" s="218"/>
      <c r="I27" s="90">
        <v>19</v>
      </c>
      <c r="J27" s="91"/>
      <c r="K27" s="91">
        <v>1463582</v>
      </c>
    </row>
    <row r="28" spans="1:11" s="73" customFormat="1" ht="12.75">
      <c r="A28" s="212" t="s">
        <v>131</v>
      </c>
      <c r="B28" s="213"/>
      <c r="C28" s="213"/>
      <c r="D28" s="213"/>
      <c r="E28" s="213"/>
      <c r="F28" s="213"/>
      <c r="G28" s="213"/>
      <c r="H28" s="213"/>
      <c r="I28" s="90">
        <v>20</v>
      </c>
      <c r="J28" s="97">
        <f>SUM(J23:J27)</f>
        <v>523858</v>
      </c>
      <c r="K28" s="97">
        <f>SUM(K23:K27)</f>
        <v>2082927</v>
      </c>
    </row>
    <row r="29" spans="1:11" s="73" customFormat="1" ht="12.75">
      <c r="A29" s="217" t="s">
        <v>95</v>
      </c>
      <c r="B29" s="218"/>
      <c r="C29" s="218"/>
      <c r="D29" s="218"/>
      <c r="E29" s="218"/>
      <c r="F29" s="218"/>
      <c r="G29" s="218"/>
      <c r="H29" s="218"/>
      <c r="I29" s="90">
        <v>21</v>
      </c>
      <c r="J29" s="91">
        <v>3012932</v>
      </c>
      <c r="K29" s="91">
        <v>1554557</v>
      </c>
    </row>
    <row r="30" spans="1:11" s="73" customFormat="1" ht="12.75">
      <c r="A30" s="217" t="s">
        <v>96</v>
      </c>
      <c r="B30" s="218"/>
      <c r="C30" s="218"/>
      <c r="D30" s="218"/>
      <c r="E30" s="218"/>
      <c r="F30" s="218"/>
      <c r="G30" s="218"/>
      <c r="H30" s="218"/>
      <c r="I30" s="90">
        <v>22</v>
      </c>
      <c r="J30" s="91"/>
      <c r="K30" s="91"/>
    </row>
    <row r="31" spans="1:11" s="73" customFormat="1" ht="12.75">
      <c r="A31" s="217" t="s">
        <v>8</v>
      </c>
      <c r="B31" s="218"/>
      <c r="C31" s="218"/>
      <c r="D31" s="218"/>
      <c r="E31" s="218"/>
      <c r="F31" s="218"/>
      <c r="G31" s="218"/>
      <c r="H31" s="218"/>
      <c r="I31" s="90">
        <v>23</v>
      </c>
      <c r="J31" s="91">
        <v>1196968</v>
      </c>
      <c r="K31" s="91"/>
    </row>
    <row r="32" spans="1:11" s="73" customFormat="1" ht="12.75">
      <c r="A32" s="212" t="s">
        <v>2</v>
      </c>
      <c r="B32" s="213"/>
      <c r="C32" s="213"/>
      <c r="D32" s="213"/>
      <c r="E32" s="213"/>
      <c r="F32" s="213"/>
      <c r="G32" s="213"/>
      <c r="H32" s="213"/>
      <c r="I32" s="90">
        <v>24</v>
      </c>
      <c r="J32" s="98">
        <f>SUM(J29:J31)</f>
        <v>4209900</v>
      </c>
      <c r="K32" s="98">
        <f>SUM(K29:K31)</f>
        <v>1554557</v>
      </c>
    </row>
    <row r="33" spans="1:11" s="73" customFormat="1" ht="25.5" customHeight="1">
      <c r="A33" s="212" t="s">
        <v>22</v>
      </c>
      <c r="B33" s="213"/>
      <c r="C33" s="213"/>
      <c r="D33" s="213"/>
      <c r="E33" s="213"/>
      <c r="F33" s="213"/>
      <c r="G33" s="213"/>
      <c r="H33" s="213"/>
      <c r="I33" s="90">
        <v>25</v>
      </c>
      <c r="J33" s="97">
        <f>IF(J28&gt;J32,J28-J32,0)</f>
        <v>0</v>
      </c>
      <c r="K33" s="97">
        <f>IF(K28&gt;K32,K28-K32,0)</f>
        <v>528370</v>
      </c>
    </row>
    <row r="34" spans="1:11" s="73" customFormat="1" ht="26.25" customHeight="1">
      <c r="A34" s="212" t="s">
        <v>23</v>
      </c>
      <c r="B34" s="213"/>
      <c r="C34" s="213"/>
      <c r="D34" s="213"/>
      <c r="E34" s="213"/>
      <c r="F34" s="213"/>
      <c r="G34" s="213"/>
      <c r="H34" s="213"/>
      <c r="I34" s="90">
        <v>26</v>
      </c>
      <c r="J34" s="97">
        <f>IF(J32&gt;J28,J32-J28,0)</f>
        <v>3686042</v>
      </c>
      <c r="K34" s="97">
        <f>IF(K32&gt;K28,K32-K28,0)</f>
        <v>0</v>
      </c>
    </row>
    <row r="35" spans="1:11" s="73" customFormat="1" ht="12.75">
      <c r="A35" s="236" t="s">
        <v>128</v>
      </c>
      <c r="B35" s="237"/>
      <c r="C35" s="237"/>
      <c r="D35" s="237"/>
      <c r="E35" s="237"/>
      <c r="F35" s="237"/>
      <c r="G35" s="237"/>
      <c r="H35" s="237"/>
      <c r="I35" s="238"/>
      <c r="J35" s="238"/>
      <c r="K35" s="239"/>
    </row>
    <row r="36" spans="1:11" s="73" customFormat="1" ht="12.75">
      <c r="A36" s="217" t="s">
        <v>137</v>
      </c>
      <c r="B36" s="218"/>
      <c r="C36" s="218"/>
      <c r="D36" s="218"/>
      <c r="E36" s="218"/>
      <c r="F36" s="218"/>
      <c r="G36" s="218"/>
      <c r="H36" s="218"/>
      <c r="I36" s="90">
        <v>27</v>
      </c>
      <c r="J36" s="91"/>
      <c r="K36" s="91"/>
    </row>
    <row r="37" spans="1:11" s="73" customFormat="1" ht="12.75">
      <c r="A37" s="217" t="s">
        <v>13</v>
      </c>
      <c r="B37" s="218"/>
      <c r="C37" s="218"/>
      <c r="D37" s="218"/>
      <c r="E37" s="218"/>
      <c r="F37" s="218"/>
      <c r="G37" s="218"/>
      <c r="H37" s="218"/>
      <c r="I37" s="90">
        <v>28</v>
      </c>
      <c r="J37" s="91">
        <v>65477035</v>
      </c>
      <c r="K37" s="91">
        <v>66081592</v>
      </c>
    </row>
    <row r="38" spans="1:11" s="73" customFormat="1" ht="12.75">
      <c r="A38" s="217" t="s">
        <v>14</v>
      </c>
      <c r="B38" s="218"/>
      <c r="C38" s="218"/>
      <c r="D38" s="218"/>
      <c r="E38" s="218"/>
      <c r="F38" s="218"/>
      <c r="G38" s="218"/>
      <c r="H38" s="218"/>
      <c r="I38" s="90">
        <v>29</v>
      </c>
      <c r="J38" s="91"/>
      <c r="K38" s="91"/>
    </row>
    <row r="39" spans="1:11" s="73" customFormat="1" ht="12.75">
      <c r="A39" s="212" t="s">
        <v>49</v>
      </c>
      <c r="B39" s="213"/>
      <c r="C39" s="213"/>
      <c r="D39" s="213"/>
      <c r="E39" s="213"/>
      <c r="F39" s="213"/>
      <c r="G39" s="213"/>
      <c r="H39" s="213"/>
      <c r="I39" s="90">
        <v>30</v>
      </c>
      <c r="J39" s="97">
        <f>SUM(J36:J38)</f>
        <v>65477035</v>
      </c>
      <c r="K39" s="97">
        <f>SUM(K36:K38)</f>
        <v>66081592</v>
      </c>
    </row>
    <row r="40" spans="1:11" s="73" customFormat="1" ht="12.75">
      <c r="A40" s="217" t="s">
        <v>15</v>
      </c>
      <c r="B40" s="218"/>
      <c r="C40" s="218"/>
      <c r="D40" s="218"/>
      <c r="E40" s="218"/>
      <c r="F40" s="218"/>
      <c r="G40" s="218"/>
      <c r="H40" s="218"/>
      <c r="I40" s="90">
        <v>31</v>
      </c>
      <c r="J40" s="91">
        <v>66042276</v>
      </c>
      <c r="K40" s="91">
        <v>54981362</v>
      </c>
    </row>
    <row r="41" spans="1:11" s="73" customFormat="1" ht="12.75">
      <c r="A41" s="217" t="s">
        <v>16</v>
      </c>
      <c r="B41" s="218"/>
      <c r="C41" s="218"/>
      <c r="D41" s="218"/>
      <c r="E41" s="218"/>
      <c r="F41" s="218"/>
      <c r="G41" s="218"/>
      <c r="H41" s="218"/>
      <c r="I41" s="90">
        <v>32</v>
      </c>
      <c r="J41" s="91"/>
      <c r="K41" s="91"/>
    </row>
    <row r="42" spans="1:11" s="73" customFormat="1" ht="12.75">
      <c r="A42" s="217" t="s">
        <v>17</v>
      </c>
      <c r="B42" s="218"/>
      <c r="C42" s="218"/>
      <c r="D42" s="218"/>
      <c r="E42" s="218"/>
      <c r="F42" s="218"/>
      <c r="G42" s="218"/>
      <c r="H42" s="218"/>
      <c r="I42" s="90">
        <v>33</v>
      </c>
      <c r="J42" s="91"/>
      <c r="K42" s="91"/>
    </row>
    <row r="43" spans="1:11" s="73" customFormat="1" ht="12.75">
      <c r="A43" s="217" t="s">
        <v>18</v>
      </c>
      <c r="B43" s="218"/>
      <c r="C43" s="218"/>
      <c r="D43" s="218"/>
      <c r="E43" s="218"/>
      <c r="F43" s="218"/>
      <c r="G43" s="218"/>
      <c r="H43" s="218"/>
      <c r="I43" s="90">
        <v>34</v>
      </c>
      <c r="J43" s="91"/>
      <c r="K43" s="91"/>
    </row>
    <row r="44" spans="1:11" s="73" customFormat="1" ht="12.75">
      <c r="A44" s="217" t="s">
        <v>19</v>
      </c>
      <c r="B44" s="218"/>
      <c r="C44" s="218"/>
      <c r="D44" s="218"/>
      <c r="E44" s="218"/>
      <c r="F44" s="218"/>
      <c r="G44" s="218"/>
      <c r="H44" s="218"/>
      <c r="I44" s="90">
        <v>35</v>
      </c>
      <c r="J44" s="91"/>
      <c r="K44" s="91"/>
    </row>
    <row r="45" spans="1:11" s="73" customFormat="1" ht="12.75">
      <c r="A45" s="212" t="s">
        <v>50</v>
      </c>
      <c r="B45" s="213"/>
      <c r="C45" s="213"/>
      <c r="D45" s="213"/>
      <c r="E45" s="213"/>
      <c r="F45" s="213"/>
      <c r="G45" s="213"/>
      <c r="H45" s="213"/>
      <c r="I45" s="90">
        <v>36</v>
      </c>
      <c r="J45" s="97">
        <f>SUM(J40:J44)</f>
        <v>66042276</v>
      </c>
      <c r="K45" s="97">
        <f>SUM(K40:K44)</f>
        <v>54981362</v>
      </c>
    </row>
    <row r="46" spans="1:11" s="73" customFormat="1" ht="24" customHeight="1">
      <c r="A46" s="212" t="s">
        <v>9</v>
      </c>
      <c r="B46" s="213"/>
      <c r="C46" s="213"/>
      <c r="D46" s="213"/>
      <c r="E46" s="213"/>
      <c r="F46" s="213"/>
      <c r="G46" s="213"/>
      <c r="H46" s="213"/>
      <c r="I46" s="90">
        <v>37</v>
      </c>
      <c r="J46" s="97">
        <f>IF(J39&gt;J45,J39-J45,0)</f>
        <v>0</v>
      </c>
      <c r="K46" s="97">
        <f>IF(K39&gt;K45,K39-K45,0)</f>
        <v>11100230</v>
      </c>
    </row>
    <row r="47" spans="1:11" s="73" customFormat="1" ht="24" customHeight="1">
      <c r="A47" s="212" t="s">
        <v>10</v>
      </c>
      <c r="B47" s="213"/>
      <c r="C47" s="213"/>
      <c r="D47" s="213"/>
      <c r="E47" s="213"/>
      <c r="F47" s="213"/>
      <c r="G47" s="213"/>
      <c r="H47" s="213"/>
      <c r="I47" s="90">
        <v>38</v>
      </c>
      <c r="J47" s="97">
        <f>IF(J45&gt;J39,J45-J39,0)</f>
        <v>565241</v>
      </c>
      <c r="K47" s="97">
        <f>IF(K45&gt;K39,K45-K39,0)</f>
        <v>0</v>
      </c>
    </row>
    <row r="48" spans="1:11" s="73" customFormat="1" ht="12.75">
      <c r="A48" s="217" t="s">
        <v>51</v>
      </c>
      <c r="B48" s="218"/>
      <c r="C48" s="218"/>
      <c r="D48" s="218"/>
      <c r="E48" s="218"/>
      <c r="F48" s="218"/>
      <c r="G48" s="218"/>
      <c r="H48" s="218"/>
      <c r="I48" s="90">
        <v>39</v>
      </c>
      <c r="J48" s="98">
        <f>IF(J20-J21+J33-J34+J46-J47&gt;0,J20-J21+J33-J34+J46-J47,0)</f>
        <v>719420</v>
      </c>
      <c r="K48" s="98">
        <f>IF(K20-K21+K33-K34+K46-K47&gt;0,K20-K21+K33-K34+K46-K47,0)</f>
        <v>0</v>
      </c>
    </row>
    <row r="49" spans="1:11" s="73" customFormat="1" ht="12.75">
      <c r="A49" s="217" t="s">
        <v>52</v>
      </c>
      <c r="B49" s="218"/>
      <c r="C49" s="218"/>
      <c r="D49" s="218"/>
      <c r="E49" s="218"/>
      <c r="F49" s="218"/>
      <c r="G49" s="218"/>
      <c r="H49" s="218"/>
      <c r="I49" s="90">
        <v>40</v>
      </c>
      <c r="J49" s="98">
        <f>IF(J21-J20+J34-J33+J47-J46&gt;0,J21-J20+J34-J33+J47-J46,0)</f>
        <v>0</v>
      </c>
      <c r="K49" s="98">
        <f>IF(K21-K20+K34-K33+K47-K46&gt;0,K21-K20+K34-K33+K47-K46,0)</f>
        <v>1110407</v>
      </c>
    </row>
    <row r="50" spans="1:11" s="73" customFormat="1" ht="12.75">
      <c r="A50" s="217" t="s">
        <v>129</v>
      </c>
      <c r="B50" s="218"/>
      <c r="C50" s="218"/>
      <c r="D50" s="218"/>
      <c r="E50" s="218"/>
      <c r="F50" s="218"/>
      <c r="G50" s="218"/>
      <c r="H50" s="218"/>
      <c r="I50" s="90">
        <v>41</v>
      </c>
      <c r="J50" s="91">
        <v>2131177</v>
      </c>
      <c r="K50" s="91">
        <v>2850597</v>
      </c>
    </row>
    <row r="51" spans="1:11" s="73" customFormat="1" ht="12.75">
      <c r="A51" s="217" t="s">
        <v>138</v>
      </c>
      <c r="B51" s="218"/>
      <c r="C51" s="218"/>
      <c r="D51" s="218"/>
      <c r="E51" s="218"/>
      <c r="F51" s="218"/>
      <c r="G51" s="218"/>
      <c r="H51" s="218"/>
      <c r="I51" s="90">
        <v>42</v>
      </c>
      <c r="J51" s="91">
        <v>719420</v>
      </c>
      <c r="K51" s="91"/>
    </row>
    <row r="52" spans="1:11" s="73" customFormat="1" ht="12.75">
      <c r="A52" s="217" t="s">
        <v>139</v>
      </c>
      <c r="B52" s="218"/>
      <c r="C52" s="218"/>
      <c r="D52" s="218"/>
      <c r="E52" s="218"/>
      <c r="F52" s="218"/>
      <c r="G52" s="218"/>
      <c r="H52" s="218"/>
      <c r="I52" s="90">
        <v>43</v>
      </c>
      <c r="J52" s="91"/>
      <c r="K52" s="91">
        <v>1110407</v>
      </c>
    </row>
    <row r="53" spans="1:11" s="73" customFormat="1" ht="12.75">
      <c r="A53" s="249" t="s">
        <v>140</v>
      </c>
      <c r="B53" s="250"/>
      <c r="C53" s="250"/>
      <c r="D53" s="250"/>
      <c r="E53" s="250"/>
      <c r="F53" s="250"/>
      <c r="G53" s="250"/>
      <c r="H53" s="250"/>
      <c r="I53" s="106">
        <v>44</v>
      </c>
      <c r="J53" s="100">
        <f>J50+J51-J52</f>
        <v>2850597</v>
      </c>
      <c r="K53" s="100">
        <f>K50+K51-K52</f>
        <v>1740190</v>
      </c>
    </row>
  </sheetData>
  <sheetProtection/>
  <mergeCells count="53">
    <mergeCell ref="A46:H46"/>
    <mergeCell ref="A47:H47"/>
    <mergeCell ref="A53:H53"/>
    <mergeCell ref="A49:H49"/>
    <mergeCell ref="A50:H50"/>
    <mergeCell ref="A51:H51"/>
    <mergeCell ref="A52:H52"/>
    <mergeCell ref="A48:H48"/>
    <mergeCell ref="A40:H40"/>
    <mergeCell ref="A41:H41"/>
    <mergeCell ref="A42:H42"/>
    <mergeCell ref="A35:K35"/>
    <mergeCell ref="A36:H36"/>
    <mergeCell ref="A37:H37"/>
    <mergeCell ref="A38:H38"/>
    <mergeCell ref="A45:H45"/>
    <mergeCell ref="A43:H43"/>
    <mergeCell ref="A44:H44"/>
    <mergeCell ref="A29:H29"/>
    <mergeCell ref="A30:H30"/>
    <mergeCell ref="A31:H31"/>
    <mergeCell ref="A32:H32"/>
    <mergeCell ref="A33:H33"/>
    <mergeCell ref="A34:H34"/>
    <mergeCell ref="A39:H39"/>
    <mergeCell ref="A19:H19"/>
    <mergeCell ref="A20:H20"/>
    <mergeCell ref="A21:H21"/>
    <mergeCell ref="A22:K22"/>
    <mergeCell ref="A23:H23"/>
    <mergeCell ref="A24:H24"/>
    <mergeCell ref="A25:H25"/>
    <mergeCell ref="A26:H26"/>
    <mergeCell ref="A9:H9"/>
    <mergeCell ref="A10:H10"/>
    <mergeCell ref="A27:H27"/>
    <mergeCell ref="A28:H28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  <mergeCell ref="A17:H17"/>
    <mergeCell ref="A18:H18"/>
    <mergeCell ref="A11:H11"/>
    <mergeCell ref="A12:H12"/>
  </mergeCells>
  <dataValidations count="2">
    <dataValidation type="whole" operator="notEqual" allowBlank="1" showInputMessage="1" showErrorMessage="1" errorTitle="Pogrešan unos" error="Mogu se unijeti samo cjelobrojne vrijednosti." sqref="J29:K31 J23:K27 J40:K44 J8:K13 J15:K18 J50:K52 J36:K38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39:K39 J28:K28 J14:K14 J19:K21 J45:K49 J53:K53">
      <formula1>0</formula1>
    </dataValidation>
  </dataValidation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10" zoomScaleSheetLayoutView="110" zoomScalePageLayoutView="0" workbookViewId="0" topLeftCell="A1">
      <selection activeCell="M13" sqref="M13"/>
    </sheetView>
  </sheetViews>
  <sheetFormatPr defaultColWidth="9.140625" defaultRowHeight="12.75"/>
  <cols>
    <col min="1" max="4" width="9.140625" style="11" customWidth="1"/>
    <col min="5" max="5" width="10.28125" style="11" bestFit="1" customWidth="1"/>
    <col min="6" max="6" width="9.140625" style="11" customWidth="1"/>
    <col min="7" max="7" width="10.28125" style="11" customWidth="1"/>
    <col min="8" max="8" width="0.5625" style="11" customWidth="1"/>
    <col min="9" max="9" width="9.140625" style="11" customWidth="1"/>
    <col min="10" max="10" width="11.00390625" style="11" customWidth="1"/>
    <col min="11" max="11" width="12.28125" style="11" customWidth="1"/>
    <col min="12" max="16384" width="9.140625" style="11" customWidth="1"/>
  </cols>
  <sheetData>
    <row r="1" spans="1:12" ht="18">
      <c r="A1" s="253" t="s">
        <v>228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10"/>
    </row>
    <row r="2" spans="1:12" ht="15.75">
      <c r="A2" s="8"/>
      <c r="B2" s="9"/>
      <c r="C2" s="260" t="s">
        <v>229</v>
      </c>
      <c r="D2" s="260"/>
      <c r="E2" s="13">
        <v>42370</v>
      </c>
      <c r="F2" s="12" t="s">
        <v>200</v>
      </c>
      <c r="G2" s="261">
        <v>42735</v>
      </c>
      <c r="H2" s="262"/>
      <c r="I2" s="9"/>
      <c r="J2" s="9"/>
      <c r="K2" s="9"/>
      <c r="L2" s="14"/>
    </row>
    <row r="3" spans="1:11" s="73" customFormat="1" ht="26.25" thickBot="1">
      <c r="A3" s="263" t="s">
        <v>40</v>
      </c>
      <c r="B3" s="263"/>
      <c r="C3" s="263"/>
      <c r="D3" s="263"/>
      <c r="E3" s="263"/>
      <c r="F3" s="263"/>
      <c r="G3" s="263"/>
      <c r="H3" s="263"/>
      <c r="I3" s="108" t="s">
        <v>282</v>
      </c>
      <c r="J3" s="108" t="s">
        <v>118</v>
      </c>
      <c r="K3" s="108" t="s">
        <v>119</v>
      </c>
    </row>
    <row r="4" spans="1:11" s="73" customFormat="1" ht="12.75">
      <c r="A4" s="264">
        <v>1</v>
      </c>
      <c r="B4" s="264"/>
      <c r="C4" s="264"/>
      <c r="D4" s="264"/>
      <c r="E4" s="264"/>
      <c r="F4" s="264"/>
      <c r="G4" s="264"/>
      <c r="H4" s="264"/>
      <c r="I4" s="110">
        <v>2</v>
      </c>
      <c r="J4" s="109" t="s">
        <v>230</v>
      </c>
      <c r="K4" s="109" t="s">
        <v>231</v>
      </c>
    </row>
    <row r="5" spans="1:11" s="73" customFormat="1" ht="12.75">
      <c r="A5" s="217" t="s">
        <v>232</v>
      </c>
      <c r="B5" s="218"/>
      <c r="C5" s="218"/>
      <c r="D5" s="218"/>
      <c r="E5" s="218"/>
      <c r="F5" s="218"/>
      <c r="G5" s="218"/>
      <c r="H5" s="218"/>
      <c r="I5" s="90">
        <v>1</v>
      </c>
      <c r="J5" s="111">
        <v>111040350</v>
      </c>
      <c r="K5" s="111">
        <v>111040350</v>
      </c>
    </row>
    <row r="6" spans="1:11" s="73" customFormat="1" ht="12.75">
      <c r="A6" s="217" t="s">
        <v>233</v>
      </c>
      <c r="B6" s="218"/>
      <c r="C6" s="218"/>
      <c r="D6" s="218"/>
      <c r="E6" s="218"/>
      <c r="F6" s="218"/>
      <c r="G6" s="218"/>
      <c r="H6" s="218"/>
      <c r="I6" s="90">
        <v>2</v>
      </c>
      <c r="J6" s="91">
        <v>0</v>
      </c>
      <c r="K6" s="91">
        <v>0</v>
      </c>
    </row>
    <row r="7" spans="1:11" s="73" customFormat="1" ht="12.75">
      <c r="A7" s="217" t="s">
        <v>234</v>
      </c>
      <c r="B7" s="218"/>
      <c r="C7" s="218"/>
      <c r="D7" s="218"/>
      <c r="E7" s="218"/>
      <c r="F7" s="218"/>
      <c r="G7" s="218"/>
      <c r="H7" s="218"/>
      <c r="I7" s="90">
        <v>3</v>
      </c>
      <c r="J7" s="91">
        <v>1489063</v>
      </c>
      <c r="K7" s="91">
        <v>1737715</v>
      </c>
    </row>
    <row r="8" spans="1:11" s="73" customFormat="1" ht="12.75">
      <c r="A8" s="217" t="s">
        <v>235</v>
      </c>
      <c r="B8" s="218"/>
      <c r="C8" s="218"/>
      <c r="D8" s="218"/>
      <c r="E8" s="218"/>
      <c r="F8" s="218"/>
      <c r="G8" s="218"/>
      <c r="H8" s="218"/>
      <c r="I8" s="90">
        <v>4</v>
      </c>
      <c r="J8" s="91">
        <v>-47275293</v>
      </c>
      <c r="K8" s="91">
        <v>-53560559</v>
      </c>
    </row>
    <row r="9" spans="1:11" s="73" customFormat="1" ht="12.75">
      <c r="A9" s="217" t="s">
        <v>236</v>
      </c>
      <c r="B9" s="218"/>
      <c r="C9" s="218"/>
      <c r="D9" s="218"/>
      <c r="E9" s="218"/>
      <c r="F9" s="218"/>
      <c r="G9" s="218"/>
      <c r="H9" s="218"/>
      <c r="I9" s="90">
        <v>5</v>
      </c>
      <c r="J9" s="91">
        <v>-9094494</v>
      </c>
      <c r="K9" s="91">
        <v>-15632225</v>
      </c>
    </row>
    <row r="10" spans="1:11" s="73" customFormat="1" ht="12.75">
      <c r="A10" s="217" t="s">
        <v>237</v>
      </c>
      <c r="B10" s="218"/>
      <c r="C10" s="218"/>
      <c r="D10" s="218"/>
      <c r="E10" s="218"/>
      <c r="F10" s="218"/>
      <c r="G10" s="218"/>
      <c r="H10" s="218"/>
      <c r="I10" s="90">
        <v>6</v>
      </c>
      <c r="J10" s="91">
        <v>169359566</v>
      </c>
      <c r="K10" s="91">
        <v>171280395</v>
      </c>
    </row>
    <row r="11" spans="1:11" s="73" customFormat="1" ht="12.75">
      <c r="A11" s="217" t="s">
        <v>238</v>
      </c>
      <c r="B11" s="218"/>
      <c r="C11" s="218"/>
      <c r="D11" s="218"/>
      <c r="E11" s="218"/>
      <c r="F11" s="218"/>
      <c r="G11" s="218"/>
      <c r="H11" s="218"/>
      <c r="I11" s="90">
        <v>7</v>
      </c>
      <c r="J11" s="91"/>
      <c r="K11" s="91"/>
    </row>
    <row r="12" spans="1:11" s="73" customFormat="1" ht="12.75">
      <c r="A12" s="217" t="s">
        <v>239</v>
      </c>
      <c r="B12" s="218"/>
      <c r="C12" s="218"/>
      <c r="D12" s="218"/>
      <c r="E12" s="218"/>
      <c r="F12" s="218"/>
      <c r="G12" s="218"/>
      <c r="H12" s="218"/>
      <c r="I12" s="90">
        <v>8</v>
      </c>
      <c r="J12" s="91"/>
      <c r="K12" s="91"/>
    </row>
    <row r="13" spans="1:11" s="73" customFormat="1" ht="12.75">
      <c r="A13" s="217" t="s">
        <v>240</v>
      </c>
      <c r="B13" s="218"/>
      <c r="C13" s="218"/>
      <c r="D13" s="218"/>
      <c r="E13" s="218"/>
      <c r="F13" s="218"/>
      <c r="G13" s="218"/>
      <c r="H13" s="218"/>
      <c r="I13" s="90">
        <v>9</v>
      </c>
      <c r="J13" s="91"/>
      <c r="K13" s="91"/>
    </row>
    <row r="14" spans="1:11" s="73" customFormat="1" ht="12.75">
      <c r="A14" s="212" t="s">
        <v>241</v>
      </c>
      <c r="B14" s="213"/>
      <c r="C14" s="213"/>
      <c r="D14" s="213"/>
      <c r="E14" s="213"/>
      <c r="F14" s="213"/>
      <c r="G14" s="213"/>
      <c r="H14" s="213"/>
      <c r="I14" s="90">
        <v>10</v>
      </c>
      <c r="J14" s="97">
        <f>SUM(J5:J13)</f>
        <v>225519192</v>
      </c>
      <c r="K14" s="97">
        <f>SUM(K5:K13)</f>
        <v>214865676</v>
      </c>
    </row>
    <row r="15" spans="1:11" s="73" customFormat="1" ht="12.75">
      <c r="A15" s="217" t="s">
        <v>242</v>
      </c>
      <c r="B15" s="218"/>
      <c r="C15" s="218"/>
      <c r="D15" s="218"/>
      <c r="E15" s="218"/>
      <c r="F15" s="218"/>
      <c r="G15" s="218"/>
      <c r="H15" s="218"/>
      <c r="I15" s="90">
        <v>11</v>
      </c>
      <c r="J15" s="91"/>
      <c r="K15" s="91"/>
    </row>
    <row r="16" spans="1:11" s="73" customFormat="1" ht="12.75">
      <c r="A16" s="217" t="s">
        <v>243</v>
      </c>
      <c r="B16" s="218"/>
      <c r="C16" s="218"/>
      <c r="D16" s="218"/>
      <c r="E16" s="218"/>
      <c r="F16" s="218"/>
      <c r="G16" s="218"/>
      <c r="H16" s="218"/>
      <c r="I16" s="90">
        <v>12</v>
      </c>
      <c r="J16" s="91"/>
      <c r="K16" s="91"/>
    </row>
    <row r="17" spans="1:11" s="73" customFormat="1" ht="12.75">
      <c r="A17" s="217" t="s">
        <v>244</v>
      </c>
      <c r="B17" s="218"/>
      <c r="C17" s="218"/>
      <c r="D17" s="218"/>
      <c r="E17" s="218"/>
      <c r="F17" s="218"/>
      <c r="G17" s="218"/>
      <c r="H17" s="218"/>
      <c r="I17" s="90">
        <v>13</v>
      </c>
      <c r="J17" s="91"/>
      <c r="K17" s="91"/>
    </row>
    <row r="18" spans="1:11" s="73" customFormat="1" ht="12.75">
      <c r="A18" s="217" t="s">
        <v>245</v>
      </c>
      <c r="B18" s="218"/>
      <c r="C18" s="218"/>
      <c r="D18" s="218"/>
      <c r="E18" s="218"/>
      <c r="F18" s="218"/>
      <c r="G18" s="218"/>
      <c r="H18" s="218"/>
      <c r="I18" s="90">
        <v>14</v>
      </c>
      <c r="J18" s="91"/>
      <c r="K18" s="91"/>
    </row>
    <row r="19" spans="1:11" s="73" customFormat="1" ht="12.75">
      <c r="A19" s="217" t="s">
        <v>246</v>
      </c>
      <c r="B19" s="218"/>
      <c r="C19" s="218"/>
      <c r="D19" s="218"/>
      <c r="E19" s="218"/>
      <c r="F19" s="218"/>
      <c r="G19" s="218"/>
      <c r="H19" s="218"/>
      <c r="I19" s="90">
        <v>15</v>
      </c>
      <c r="J19" s="91"/>
      <c r="K19" s="91"/>
    </row>
    <row r="20" spans="1:11" s="73" customFormat="1" ht="12.75">
      <c r="A20" s="217" t="s">
        <v>247</v>
      </c>
      <c r="B20" s="218"/>
      <c r="C20" s="218"/>
      <c r="D20" s="218"/>
      <c r="E20" s="218"/>
      <c r="F20" s="218"/>
      <c r="G20" s="218"/>
      <c r="H20" s="218"/>
      <c r="I20" s="90">
        <v>16</v>
      </c>
      <c r="J20" s="91"/>
      <c r="K20" s="91"/>
    </row>
    <row r="21" spans="1:11" s="73" customFormat="1" ht="12.75">
      <c r="A21" s="212" t="s">
        <v>248</v>
      </c>
      <c r="B21" s="213"/>
      <c r="C21" s="213"/>
      <c r="D21" s="213"/>
      <c r="E21" s="213"/>
      <c r="F21" s="213"/>
      <c r="G21" s="213"/>
      <c r="H21" s="213"/>
      <c r="I21" s="90">
        <v>17</v>
      </c>
      <c r="J21" s="100">
        <f>SUM(J15:J20)</f>
        <v>0</v>
      </c>
      <c r="K21" s="100">
        <f>SUM(K15:K20)</f>
        <v>0</v>
      </c>
    </row>
    <row r="22" spans="1:11" s="73" customFormat="1" ht="12.75">
      <c r="A22" s="254"/>
      <c r="B22" s="255"/>
      <c r="C22" s="255"/>
      <c r="D22" s="255"/>
      <c r="E22" s="255"/>
      <c r="F22" s="255"/>
      <c r="G22" s="255"/>
      <c r="H22" s="255"/>
      <c r="I22" s="256"/>
      <c r="J22" s="256"/>
      <c r="K22" s="257"/>
    </row>
    <row r="23" spans="1:11" s="73" customFormat="1" ht="12.75">
      <c r="A23" s="258" t="s">
        <v>249</v>
      </c>
      <c r="B23" s="259"/>
      <c r="C23" s="259"/>
      <c r="D23" s="259"/>
      <c r="E23" s="259"/>
      <c r="F23" s="259"/>
      <c r="G23" s="259"/>
      <c r="H23" s="259"/>
      <c r="I23" s="103">
        <v>18</v>
      </c>
      <c r="J23" s="112">
        <f>+J14+J21</f>
        <v>225519192</v>
      </c>
      <c r="K23" s="112">
        <f>+K14+K21</f>
        <v>214865676</v>
      </c>
    </row>
    <row r="24" spans="1:11" s="73" customFormat="1" ht="23.25" customHeight="1">
      <c r="A24" s="249" t="s">
        <v>250</v>
      </c>
      <c r="B24" s="250"/>
      <c r="C24" s="250"/>
      <c r="D24" s="250"/>
      <c r="E24" s="250"/>
      <c r="F24" s="250"/>
      <c r="G24" s="250"/>
      <c r="H24" s="250"/>
      <c r="I24" s="106">
        <v>19</v>
      </c>
      <c r="J24" s="100"/>
      <c r="K24" s="100"/>
    </row>
    <row r="25" spans="1:11" s="73" customFormat="1" ht="30" customHeight="1">
      <c r="A25" s="251" t="s">
        <v>251</v>
      </c>
      <c r="B25" s="252"/>
      <c r="C25" s="252"/>
      <c r="D25" s="252"/>
      <c r="E25" s="252"/>
      <c r="F25" s="252"/>
      <c r="G25" s="252"/>
      <c r="H25" s="252"/>
      <c r="I25" s="252"/>
      <c r="J25" s="252"/>
      <c r="K25" s="252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</mergeCells>
  <conditionalFormatting sqref="G2">
    <cfRule type="cellIs" priority="1" dxfId="0" operator="lessThan" stopIfTrue="1">
      <formula>#REF!</formula>
    </cfRule>
  </conditionalFormatting>
  <dataValidations count="5">
    <dataValidation type="whole" operator="notEqual" allowBlank="1" showInputMessage="1" showErrorMessage="1" errorTitle="Pogrešan unos" error="Mogu se unijeti samo cjelobrojne vrijednosti." sqref="J24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  <dataValidation type="whole" operator="notEqual" allowBlank="1" showErrorMessage="1" errorTitle="Pogrešan unos" error="Mogu se unijeti samo cjelobrojne vrijednosti." sqref="J23:K23">
      <formula1>9999999999</formula1>
    </dataValidation>
  </dataValidation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psklepic</cp:lastModifiedBy>
  <cp:lastPrinted>2017-04-21T07:06:52Z</cp:lastPrinted>
  <dcterms:created xsi:type="dcterms:W3CDTF">2008-10-17T11:51:54Z</dcterms:created>
  <dcterms:modified xsi:type="dcterms:W3CDTF">2017-04-28T11:47:20Z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