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225" yWindow="4710" windowWidth="15480" windowHeight="7710"/>
  </bookViews>
  <sheets>
    <sheet name="OPĆI PODACI" sheetId="20" r:id="rId1"/>
    <sheet name="Bilanca" sheetId="19" r:id="rId2"/>
    <sheet name="RDG" sheetId="21" r:id="rId3"/>
    <sheet name="NT-I" sheetId="22" r:id="rId4"/>
    <sheet name="PK" sheetId="24" r:id="rId5"/>
  </sheets>
  <definedNames>
    <definedName name="_xlnm.Print_Area" localSheetId="1">Bilanca!$A$1:$K$121</definedName>
    <definedName name="_xlnm.Print_Area" localSheetId="0">'OPĆI PODACI'!$A$1:$I$59</definedName>
  </definedNames>
  <calcPr calcId="145621"/>
</workbook>
</file>

<file path=xl/calcChain.xml><?xml version="1.0" encoding="utf-8"?>
<calcChain xmlns="http://schemas.openxmlformats.org/spreadsheetml/2006/main">
  <c r="J38" i="22" l="1"/>
  <c r="K38" i="22"/>
  <c r="M22" i="21"/>
  <c r="L22" i="21"/>
  <c r="K22" i="21"/>
  <c r="J22" i="21"/>
  <c r="M16" i="21"/>
  <c r="K16" i="21"/>
  <c r="M12" i="21"/>
  <c r="L12" i="21"/>
  <c r="K12" i="21"/>
  <c r="K7" i="21"/>
  <c r="J7" i="21"/>
  <c r="J12" i="21"/>
  <c r="J16" i="21"/>
  <c r="K27" i="21"/>
  <c r="J27" i="21"/>
  <c r="K33" i="21"/>
  <c r="J33" i="21"/>
  <c r="L23" i="24"/>
  <c r="K23" i="24"/>
  <c r="L16" i="24"/>
  <c r="L25" i="24"/>
  <c r="K16" i="24"/>
  <c r="K25" i="24"/>
  <c r="K51" i="22"/>
  <c r="K44" i="22"/>
  <c r="K46" i="22"/>
  <c r="J44" i="22"/>
  <c r="J45" i="22"/>
  <c r="K31" i="22"/>
  <c r="J31" i="22"/>
  <c r="K27" i="22"/>
  <c r="K32" i="22"/>
  <c r="J27" i="22"/>
  <c r="K18" i="22"/>
  <c r="K20" i="22"/>
  <c r="J18" i="22"/>
  <c r="K13" i="22"/>
  <c r="J13" i="22"/>
  <c r="J19" i="22"/>
  <c r="M57" i="21"/>
  <c r="M66" i="21"/>
  <c r="L57" i="21"/>
  <c r="L66" i="21"/>
  <c r="K57" i="21"/>
  <c r="K66" i="21"/>
  <c r="J57" i="21"/>
  <c r="J66" i="21"/>
  <c r="M33" i="21"/>
  <c r="L33" i="21"/>
  <c r="M27" i="21"/>
  <c r="L27" i="21"/>
  <c r="L16" i="21"/>
  <c r="M7" i="21"/>
  <c r="M42" i="21"/>
  <c r="L7" i="21"/>
  <c r="L42" i="21"/>
  <c r="K81" i="19"/>
  <c r="J41" i="19"/>
  <c r="J9" i="19"/>
  <c r="K9" i="19"/>
  <c r="K8" i="19"/>
  <c r="K66" i="19"/>
  <c r="J16" i="19"/>
  <c r="K16" i="19"/>
  <c r="J26" i="19"/>
  <c r="K26" i="19"/>
  <c r="J35" i="19"/>
  <c r="K35" i="19"/>
  <c r="K41" i="19"/>
  <c r="K40" i="19"/>
  <c r="J49" i="19"/>
  <c r="K49" i="19"/>
  <c r="J56" i="19"/>
  <c r="K56" i="19"/>
  <c r="J72" i="19"/>
  <c r="J69" i="19"/>
  <c r="K72" i="19"/>
  <c r="K69" i="19"/>
  <c r="J79" i="19"/>
  <c r="K79" i="19"/>
  <c r="J82" i="19"/>
  <c r="K82" i="19"/>
  <c r="J86" i="19"/>
  <c r="K86" i="19"/>
  <c r="J90" i="19"/>
  <c r="K90" i="19"/>
  <c r="J100" i="19"/>
  <c r="K100" i="19"/>
  <c r="J40" i="19"/>
  <c r="J8" i="19"/>
  <c r="J66" i="19"/>
  <c r="J33" i="22"/>
  <c r="J20" i="22"/>
  <c r="K42" i="21"/>
  <c r="J42" i="21"/>
  <c r="K10" i="21"/>
  <c r="K43" i="21"/>
  <c r="K44" i="21"/>
  <c r="K48" i="21"/>
  <c r="K56" i="21"/>
  <c r="J10" i="21"/>
  <c r="J43" i="21"/>
  <c r="J44" i="21"/>
  <c r="J48" i="21"/>
  <c r="J56" i="21"/>
  <c r="J67" i="21"/>
  <c r="J70" i="21"/>
  <c r="M10" i="21"/>
  <c r="M43" i="21"/>
  <c r="L10" i="21"/>
  <c r="L43" i="21"/>
  <c r="L44" i="21"/>
  <c r="L48" i="21"/>
  <c r="L56" i="21"/>
  <c r="L67" i="21"/>
  <c r="L70" i="21"/>
  <c r="J46" i="22"/>
  <c r="M44" i="21"/>
  <c r="M48" i="21"/>
  <c r="M56" i="21"/>
  <c r="M67" i="21"/>
  <c r="M70" i="21"/>
  <c r="K45" i="22"/>
  <c r="J32" i="22"/>
  <c r="K33" i="22"/>
  <c r="K19" i="22"/>
  <c r="K48" i="22"/>
  <c r="K47" i="22"/>
  <c r="K67" i="21"/>
  <c r="K70" i="21"/>
  <c r="K118" i="19"/>
  <c r="K114" i="19"/>
  <c r="J48" i="22"/>
  <c r="J52" i="22"/>
  <c r="J51" i="22"/>
  <c r="J47" i="22"/>
  <c r="J118" i="19"/>
  <c r="J114" i="19"/>
</calcChain>
</file>

<file path=xl/sharedStrings.xml><?xml version="1.0" encoding="utf-8"?>
<sst xmlns="http://schemas.openxmlformats.org/spreadsheetml/2006/main" count="350" uniqueCount="314">
  <si>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</si>
  <si>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</si>
  <si>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</si>
  <si>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</si>
  <si>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</si>
  <si>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</si>
  <si>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</si>
  <si>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 4. Alati, pogonski inventar i transportna imovina</t>
  </si>
  <si>
    <t xml:space="preserve">    5. Biološka imovina</t>
  </si>
  <si>
    <t xml:space="preserve">     7. Ostala financijska imovina 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</si>
  <si>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</si>
  <si>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</si>
  <si>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</si>
  <si>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</si>
  <si>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</si>
  <si>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</si>
  <si>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</si>
  <si>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</si>
  <si>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</si>
  <si>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</si>
  <si>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</si>
  <si>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</si>
  <si>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</si>
  <si>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</si>
  <si>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</si>
  <si>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</si>
  <si>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</si>
  <si>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</si>
  <si>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</si>
  <si>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</si>
  <si>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</si>
  <si>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</si>
  <si>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</si>
  <si>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</si>
  <si>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</si>
  <si>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</si>
  <si>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</si>
  <si>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</si>
  <si>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</si>
  <si>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</si>
  <si>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</si>
  <si>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</si>
  <si>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</si>
  <si>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</si>
  <si>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</si>
  <si>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</si>
  <si>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</si>
  <si>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</si>
  <si>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</si>
  <si>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</si>
  <si>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</si>
  <si>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</si>
  <si>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</si>
  <si>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</si>
  <si>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</si>
  <si>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</si>
  <si>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</si>
  <si>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</si>
  <si>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</si>
  <si>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</si>
  <si>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</si>
  <si>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</si>
  <si>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</si>
  <si>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BILANCA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</si>
  <si>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</si>
  <si>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</si>
  <si>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</si>
  <si>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</si>
  <si>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</si>
  <si>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</si>
  <si>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</si>
  <si>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</si>
  <si>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</si>
  <si>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</si>
  <si>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</si>
  <si>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</si>
  <si>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</si>
  <si>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</si>
  <si>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</si>
  <si>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</si>
  <si>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</si>
  <si>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</si>
  <si>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</si>
  <si>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</si>
  <si>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</si>
  <si>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</si>
  <si>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</si>
  <si>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</si>
  <si>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</si>
  <si>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</si>
  <si>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</si>
  <si>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</si>
  <si>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</si>
  <si>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</si>
  <si>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Napomena 1.: Dodatak bilanci popunjavaju poduzetnici koji sastavljaju konsolidirane financijske izvještaje.</t>
  </si>
  <si>
    <t>Prethodno razdoblje</t>
  </si>
  <si>
    <t>Tekuće razdoblje</t>
  </si>
  <si>
    <t>AOP
oznaka</t>
  </si>
  <si>
    <r>
      <t xml:space="preserve">B)  DUGOTRAJNA IMOVINA </t>
    </r>
    <r>
      <rPr>
        <sz val="10"/>
        <rFont val="Arial"/>
        <family val="2"/>
        <charset val="238"/>
      </rPr>
      <t>(003+010+020+029+033)</t>
    </r>
  </si>
  <si>
    <r>
      <t xml:space="preserve">C)  KRATKOTRAJNA IMOVINA </t>
    </r>
    <r>
      <rPr>
        <sz val="10"/>
        <rFont val="Arial"/>
        <family val="2"/>
        <charset val="238"/>
      </rPr>
      <t>(035+043+050+058)</t>
    </r>
  </si>
  <si>
    <r>
      <t xml:space="preserve">E)  UKUPNO AKTIVA </t>
    </r>
    <r>
      <rPr>
        <sz val="10"/>
        <rFont val="Arial"/>
        <family val="2"/>
        <charset val="238"/>
      </rPr>
      <t>(001+002+034+059)</t>
    </r>
  </si>
  <si>
    <r>
      <t xml:space="preserve">A)  KAPITAL I REZERVE </t>
    </r>
    <r>
      <rPr>
        <sz val="10"/>
        <rFont val="Arial"/>
        <family val="2"/>
        <charset val="238"/>
      </rPr>
      <t>(063+064+065+071+072+075+078)</t>
    </r>
  </si>
  <si>
    <r>
      <t xml:space="preserve">B)  REZERVIRANJA </t>
    </r>
    <r>
      <rPr>
        <sz val="10"/>
        <rFont val="Arial"/>
        <family val="2"/>
        <charset val="238"/>
      </rPr>
      <t>(080 do 082)</t>
    </r>
  </si>
  <si>
    <r>
      <t xml:space="preserve">C)  DUGOROČNE OBVEZE </t>
    </r>
    <r>
      <rPr>
        <sz val="10"/>
        <rFont val="Arial"/>
        <family val="2"/>
        <charset val="238"/>
      </rPr>
      <t>(084 do 092)</t>
    </r>
  </si>
  <si>
    <r>
      <t xml:space="preserve">D)  KRATKOROČNE OBVEZE </t>
    </r>
    <r>
      <rPr>
        <sz val="10"/>
        <rFont val="Arial"/>
        <family val="2"/>
        <charset val="238"/>
      </rPr>
      <t>(094 do 105)</t>
    </r>
  </si>
  <si>
    <r>
      <t xml:space="preserve">F) UKUPNO – PASIVA </t>
    </r>
    <r>
      <rPr>
        <sz val="10"/>
        <rFont val="Arial"/>
        <family val="2"/>
        <charset val="238"/>
      </rPr>
      <t>(062+079+083+093+106)</t>
    </r>
  </si>
  <si>
    <t>DODATAK BILANCI (popunjava poduzetnik koji sastavlja konsolidirani financijski izvještaj)</t>
  </si>
  <si>
    <t>stanje na dan 30.06.2016.</t>
  </si>
  <si>
    <t>Varteks Grupa - Varaždin</t>
  </si>
  <si>
    <t>Prilog 1.</t>
  </si>
  <si>
    <t>Razdoblje izvještavanja:</t>
  </si>
  <si>
    <t>do</t>
  </si>
  <si>
    <t>Tromjesečni financijski izvještaj poduzetnika TFI-POD</t>
  </si>
  <si>
    <t>Matični broj (MB):</t>
  </si>
  <si>
    <t>3747034</t>
  </si>
  <si>
    <t>Matični broj subjekta (MBS):</t>
  </si>
  <si>
    <t>070004039</t>
  </si>
  <si>
    <t>Osobni identifikacijski broj (OIB):</t>
  </si>
  <si>
    <t>00872098033</t>
  </si>
  <si>
    <t>Tvrtka izdavatelja:</t>
  </si>
  <si>
    <t>VARTEKS d.d. Varaždin</t>
  </si>
  <si>
    <t>Poštanski broj i mjesto:</t>
  </si>
  <si>
    <t>VARAŽDIN</t>
  </si>
  <si>
    <t>Ulica i kućni broj:</t>
  </si>
  <si>
    <t>ZAGREBAČKA 94</t>
  </si>
  <si>
    <t>Adresa e-pošte:</t>
  </si>
  <si>
    <t>info@varteks.com</t>
  </si>
  <si>
    <t>Internet adresa:</t>
  </si>
  <si>
    <t>www.varteks.com</t>
  </si>
  <si>
    <t>Šifra i naziv općine/grada:</t>
  </si>
  <si>
    <t>Šifra i naziv županije:</t>
  </si>
  <si>
    <t>VARAŽDINSKA</t>
  </si>
  <si>
    <t>Broj zaposlenih:</t>
  </si>
  <si>
    <t>(krajem izvještajnog razdoblja)</t>
  </si>
  <si>
    <t>Konsolidirani izvještaj:</t>
  </si>
  <si>
    <t>DA</t>
  </si>
  <si>
    <t>Šifra NKD-a:</t>
  </si>
  <si>
    <t>1413</t>
  </si>
  <si>
    <t>Tvrtke subjekata konsolidacije (prema MSFI):</t>
  </si>
  <si>
    <t>Sjedište:</t>
  </si>
  <si>
    <t>MB:</t>
  </si>
  <si>
    <t>VARTEKS PRO d.o.o.</t>
  </si>
  <si>
    <t>Varaždin, Hrvatska</t>
  </si>
  <si>
    <t>1280511</t>
  </si>
  <si>
    <t>VARTEKS LOGISTIC d.o.o.</t>
  </si>
  <si>
    <t>01038133</t>
  </si>
  <si>
    <t>VARTEKS ESOP d.o.o.</t>
  </si>
  <si>
    <t>070092385</t>
  </si>
  <si>
    <t>V - projekt d.o.o.</t>
  </si>
  <si>
    <t>070093329</t>
  </si>
  <si>
    <t>VARTEKS TEXTILES Ltd.</t>
  </si>
  <si>
    <t>London, Velika Britanija</t>
  </si>
  <si>
    <t>00970382</t>
  </si>
  <si>
    <t>Knjigovodstveni servis:</t>
  </si>
  <si>
    <t>Osoba za kontakt:</t>
  </si>
  <si>
    <t>Bolšec Vlado</t>
  </si>
  <si>
    <t>(unosi se samo prezime i ime osobe za kontakt)</t>
  </si>
  <si>
    <t>Telefon:</t>
  </si>
  <si>
    <t>042/377-005</t>
  </si>
  <si>
    <t>Telefaks:</t>
  </si>
  <si>
    <t>042/377-089</t>
  </si>
  <si>
    <t>vbolsec@varteks.com</t>
  </si>
  <si>
    <t>Prezime i ime:</t>
  </si>
  <si>
    <t xml:space="preserve"> Davidović Nenad</t>
  </si>
  <si>
    <t>(osoba ovlaštene za zastupanje)</t>
  </si>
  <si>
    <t xml:space="preserve">Dokumentacija za objavu: </t>
  </si>
  <si>
    <t>1. Financijski izvjštaji (bilanca, račun dobiti i gubitka, izvještaj o novčanom tijeku, izvještaj o promjenama kapitala),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</si>
  <si>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</si>
  <si>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</si>
  <si>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</si>
  <si>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</si>
  <si>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</si>
  <si>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RAČUN DOBITI I GUBITKA</t>
  </si>
  <si>
    <t>Varteks grupa - Varaždin</t>
  </si>
  <si>
    <t>Kumulativno</t>
  </si>
  <si>
    <t>Tromjesečje</t>
  </si>
  <si>
    <r>
      <t xml:space="preserve">I. POSLOVNI PRIHODI </t>
    </r>
    <r>
      <rPr>
        <sz val="10"/>
        <rFont val="Arial"/>
        <family val="2"/>
        <charset val="238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</si>
  <si>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</si>
  <si>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</si>
  <si>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10"/>
        <rFont val="Arial"/>
        <family val="2"/>
        <charset val="238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</si>
  <si>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</si>
  <si>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10"/>
        <rFont val="Arial"/>
        <family val="2"/>
        <charset val="238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</si>
  <si>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</si>
  <si>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</si>
  <si>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</si>
  <si>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10"/>
        <rFont val="Arial"/>
        <family val="2"/>
        <charset val="238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</si>
  <si>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</si>
  <si>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</si>
  <si>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</si>
  <si>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</si>
  <si>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</si>
  <si>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10"/>
        <rFont val="Arial"/>
        <family val="2"/>
        <charset val="238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</si>
  <si>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</si>
  <si>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</si>
  <si>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</si>
  <si>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</si>
  <si>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10"/>
        <rFont val="Arial"/>
        <family val="2"/>
        <charset val="238"/>
      </rPr>
      <t>(132 do 136)</t>
    </r>
  </si>
  <si>
    <t xml:space="preserve">     1. Kamate, tečajne razlike, dividende, slični prihodi iz odnosa s
          povezanim poduzetnicima 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</si>
  <si>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</si>
  <si>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</si>
  <si>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</si>
  <si>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</si>
  <si>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10"/>
        <rFont val="Arial"/>
        <family val="2"/>
        <charset val="238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</si>
  <si>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</si>
  <si>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</si>
  <si>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</si>
  <si>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</si>
  <si>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</si>
  <si>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</si>
  <si>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</si>
  <si>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</si>
  <si>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10"/>
        <rFont val="Arial"/>
        <family val="2"/>
        <charset val="238"/>
      </rPr>
      <t>(111+131+142 + 144)</t>
    </r>
  </si>
  <si>
    <r>
      <t xml:space="preserve">X.   UKUPNI RASHODI </t>
    </r>
    <r>
      <rPr>
        <sz val="10"/>
        <rFont val="Arial"/>
        <family val="2"/>
        <charset val="238"/>
      </rPr>
      <t>(114+137+143 + 145)</t>
    </r>
  </si>
  <si>
    <r>
      <t xml:space="preserve">XI.  DOBIT ILI GUBITAK PRIJE OPOREZIVANJA </t>
    </r>
    <r>
      <rPr>
        <sz val="10"/>
        <rFont val="Arial"/>
        <family val="2"/>
        <charset val="238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</si>
  <si>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</si>
  <si>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</si>
  <si>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</si>
  <si>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10"/>
        <rFont val="Arial"/>
        <family val="2"/>
        <charset val="238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</si>
  <si>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</si>
  <si>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</si>
  <si>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</si>
  <si>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</si>
  <si>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</si>
  <si>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</si>
  <si>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</si>
  <si>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</si>
  <si>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10"/>
        <rFont val="Arial"/>
        <family val="2"/>
        <charset val="238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</si>
  <si>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</si>
  <si>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</si>
  <si>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</si>
  <si>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</si>
  <si>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</si>
  <si>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</si>
  <si>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</si>
  <si>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</si>
  <si>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10"/>
        <rFont val="Arial"/>
        <family val="2"/>
        <charset val="238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</si>
  <si>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</si>
  <si>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</si>
  <si>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</si>
  <si>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</si>
  <si>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</si>
  <si>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</si>
  <si>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</si>
  <si>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</si>
  <si>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</si>
  <si>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</si>
  <si>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</si>
  <si>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</si>
  <si>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</si>
  <si>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</si>
  <si>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</si>
  <si>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</si>
  <si>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</si>
  <si>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</si>
  <si>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</si>
  <si>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</si>
  <si>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</si>
  <si>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</si>
  <si>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</si>
  <si>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</si>
  <si>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</si>
  <si>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</si>
  <si>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</si>
  <si>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</si>
  <si>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</si>
  <si>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</si>
  <si>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</si>
  <si>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</si>
  <si>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</si>
  <si>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</si>
  <si>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</si>
  <si>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</si>
  <si>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</si>
  <si>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</si>
  <si>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</si>
  <si>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</si>
  <si>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</si>
  <si>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</si>
  <si>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</si>
  <si>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</si>
  <si>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</si>
  <si>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</si>
  <si>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</si>
  <si>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</si>
  <si>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</si>
  <si>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</si>
  <si>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</si>
  <si>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</si>
  <si>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</si>
  <si>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</si>
  <si>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</si>
  <si>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</si>
  <si>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</si>
  <si>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</si>
  <si>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</si>
  <si>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</si>
  <si>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</si>
  <si>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</si>
  <si>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</si>
  <si>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</si>
  <si>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</si>
  <si>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</si>
  <si>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</si>
  <si>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</si>
  <si>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</si>
  <si>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</si>
  <si>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</si>
  <si>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</si>
  <si>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</si>
  <si>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</si>
  <si>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</si>
  <si>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</si>
  <si>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</si>
  <si>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razdoblju 01.01.2016. do 30.06.2016.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</si>
</sst>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16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</font>
    <font>
      <b/>
      <sz val="12"/>
      <name val="Arial Rounded MT Bold"/>
      <family val="2"/>
    </font>
    <font>
      <u/>
      <sz val="12"/>
      <color indexed="12"/>
      <name val="Arial"/>
      <family val="2"/>
      <charset val="238"/>
    </font>
    <font>
      <sz val="12"/>
      <name val="Arial"/>
      <family val="2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3" fillId="0" borderId="0">
      <alignment vertical="top"/>
    </xf>
  </cellStyleXfs>
  <cellXfs count="297">
    <xf numFmtId="0" fontId="0" fillId="0" borderId="0" xfId="0" applyAlignment="1"/>
    <xf numFmtId="0" fontId="4" fillId="0" borderId="0" xfId="0" applyFont="1" applyFill="1" applyAlignment="1"/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167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hidden="1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hidden="1"/>
    </xf>
    <xf numFmtId="3" fontId="4" fillId="2" borderId="1" xfId="3" applyNumberFormat="1" applyFont="1" applyFill="1" applyBorder="1" applyAlignment="1" applyProtection="1">
      <alignment horizontal="right" vertical="center"/>
      <protection locked="0"/>
    </xf>
    <xf numFmtId="167" fontId="2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167" fontId="2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/>
    <xf numFmtId="3" fontId="4" fillId="0" borderId="0" xfId="0" applyNumberFormat="1" applyFont="1" applyFill="1" applyAlignment="1"/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/>
    <xf numFmtId="0" fontId="7" fillId="0" borderId="0" xfId="0" applyFont="1" applyFill="1" applyAlignment="1"/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Alignment="1"/>
    <xf numFmtId="0" fontId="8" fillId="0" borderId="7" xfId="2" applyFont="1" applyBorder="1" applyAlignment="1" applyProtection="1">
      <alignment horizontal="left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4" fillId="0" borderId="1" xfId="3" applyNumberFormat="1" applyFont="1" applyFill="1" applyBorder="1" applyAlignment="1" applyProtection="1">
      <protection locked="0"/>
    </xf>
    <xf numFmtId="3" fontId="2" fillId="0" borderId="1" xfId="3" applyNumberFormat="1" applyFont="1" applyFill="1" applyBorder="1" applyAlignment="1" applyProtection="1">
      <alignment vertical="center"/>
      <protection locked="0"/>
    </xf>
    <xf numFmtId="3" fontId="4" fillId="6" borderId="1" xfId="0" applyNumberFormat="1" applyFont="1" applyFill="1" applyBorder="1" applyAlignment="1" applyProtection="1">
      <alignment vertical="center"/>
      <protection locked="0"/>
    </xf>
    <xf numFmtId="3" fontId="10" fillId="6" borderId="1" xfId="3" applyNumberFormat="1" applyFont="1" applyFill="1" applyBorder="1" applyAlignment="1" applyProtection="1">
      <alignment vertical="center"/>
      <protection locked="0"/>
    </xf>
    <xf numFmtId="3" fontId="2" fillId="0" borderId="1" xfId="3" applyNumberFormat="1" applyFont="1" applyFill="1" applyBorder="1" applyAlignment="1" applyProtection="1">
      <protection locked="0"/>
    </xf>
    <xf numFmtId="3" fontId="4" fillId="0" borderId="1" xfId="3" applyNumberFormat="1" applyFont="1" applyFill="1" applyBorder="1" applyAlignment="1" applyProtection="1">
      <protection hidden="1"/>
    </xf>
    <xf numFmtId="3" fontId="4" fillId="0" borderId="1" xfId="3" applyNumberFormat="1" applyFont="1" applyFill="1" applyBorder="1" applyAlignment="1" applyProtection="1">
      <alignment vertical="center"/>
      <protection locked="0"/>
    </xf>
    <xf numFmtId="3" fontId="4" fillId="0" borderId="1" xfId="3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2" fillId="0" borderId="1" xfId="3" applyNumberFormat="1" applyFont="1" applyFill="1" applyBorder="1" applyAlignment="1" applyProtection="1">
      <alignment horizontal="right"/>
      <protection hidden="1"/>
    </xf>
    <xf numFmtId="3" fontId="2" fillId="0" borderId="1" xfId="3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protection hidden="1"/>
    </xf>
    <xf numFmtId="3" fontId="2" fillId="0" borderId="1" xfId="3" applyNumberFormat="1" applyFont="1" applyFill="1" applyBorder="1" applyAlignment="1" applyProtection="1">
      <protection hidden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 applyProtection="1">
      <alignment horizontal="right" vertical="center"/>
      <protection locked="0"/>
    </xf>
    <xf numFmtId="3" fontId="4" fillId="3" borderId="3" xfId="0" applyNumberFormat="1" applyFont="1" applyFill="1" applyBorder="1" applyAlignment="1" applyProtection="1">
      <alignment vertical="center"/>
      <protection hidden="1"/>
    </xf>
    <xf numFmtId="3" fontId="4" fillId="2" borderId="3" xfId="3" applyNumberFormat="1" applyFont="1" applyFill="1" applyBorder="1" applyAlignment="1" applyProtection="1">
      <alignment horizontal="right" vertical="center"/>
      <protection locked="0"/>
    </xf>
    <xf numFmtId="3" fontId="4" fillId="4" borderId="8" xfId="3" applyNumberFormat="1" applyFont="1" applyFill="1" applyBorder="1" applyAlignment="1" applyProtection="1">
      <alignment vertical="center"/>
      <protection hidden="1"/>
    </xf>
    <xf numFmtId="3" fontId="2" fillId="4" borderId="8" xfId="3" applyNumberFormat="1" applyFont="1" applyFill="1" applyBorder="1" applyAlignment="1" applyProtection="1">
      <alignment vertical="center"/>
      <protection hidden="1"/>
    </xf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4" fillId="2" borderId="8" xfId="3" applyNumberFormat="1" applyFont="1" applyFill="1" applyBorder="1" applyAlignment="1" applyProtection="1">
      <alignment vertical="center"/>
      <protection hidden="1"/>
    </xf>
    <xf numFmtId="3" fontId="2" fillId="2" borderId="8" xfId="3" applyNumberFormat="1" applyFont="1" applyFill="1" applyBorder="1" applyAlignment="1" applyProtection="1">
      <alignment vertical="center"/>
      <protection hidden="1"/>
    </xf>
    <xf numFmtId="3" fontId="4" fillId="2" borderId="9" xfId="0" applyNumberFormat="1" applyFont="1" applyFill="1" applyBorder="1" applyAlignment="1" applyProtection="1">
      <alignment vertical="center"/>
      <protection hidden="1"/>
    </xf>
    <xf numFmtId="3" fontId="4" fillId="2" borderId="3" xfId="0" applyNumberFormat="1" applyFont="1" applyFill="1" applyBorder="1" applyAlignment="1" applyProtection="1">
      <alignment vertical="center"/>
      <protection hidden="1"/>
    </xf>
    <xf numFmtId="3" fontId="4" fillId="6" borderId="3" xfId="0" applyNumberFormat="1" applyFont="1" applyFill="1" applyBorder="1" applyAlignment="1" applyProtection="1">
      <alignment vertical="center"/>
      <protection hidden="1"/>
    </xf>
    <xf numFmtId="3" fontId="4" fillId="6" borderId="3" xfId="3" applyNumberFormat="1" applyFont="1" applyFill="1" applyBorder="1" applyAlignment="1" applyProtection="1">
      <alignment horizontal="right" vertical="center"/>
      <protection locked="0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3" fontId="4" fillId="6" borderId="3" xfId="0" applyNumberFormat="1" applyFont="1" applyFill="1" applyBorder="1" applyAlignment="1" applyProtection="1">
      <alignment vertical="center"/>
      <protection locked="0"/>
    </xf>
    <xf numFmtId="3" fontId="4" fillId="2" borderId="5" xfId="0" applyNumberFormat="1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3" applyFont="1" applyFill="1" applyAlignment="1">
      <alignment wrapText="1"/>
    </xf>
    <xf numFmtId="0" fontId="6" fillId="0" borderId="0" xfId="3" applyFont="1" applyFill="1" applyBorder="1" applyAlignment="1" applyProtection="1">
      <alignment horizontal="center" vertical="center"/>
      <protection hidden="1"/>
    </xf>
    <xf numFmtId="14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3" applyNumberFormat="1" applyFont="1" applyFill="1" applyBorder="1" applyAlignment="1" applyProtection="1">
      <alignment horizontal="right" vertical="center"/>
      <protection locked="0"/>
    </xf>
    <xf numFmtId="167" fontId="2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4" fillId="0" borderId="0" xfId="3" applyNumberFormat="1" applyFont="1" applyFill="1" applyBorder="1" applyAlignment="1" applyProtection="1">
      <alignment vertical="center"/>
      <protection locked="0"/>
    </xf>
    <xf numFmtId="3" fontId="4" fillId="6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1" xfId="2" applyFont="1" applyBorder="1" applyAlignment="1"/>
    <xf numFmtId="0" fontId="7" fillId="0" borderId="12" xfId="2" applyFont="1" applyBorder="1" applyAlignment="1"/>
    <xf numFmtId="0" fontId="7" fillId="0" borderId="0" xfId="2" applyFont="1" applyAlignment="1"/>
    <xf numFmtId="14" fontId="6" fillId="0" borderId="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7" fillId="0" borderId="13" xfId="2" applyFont="1" applyFill="1" applyBorder="1" applyAlignment="1" applyProtection="1">
      <alignment horizontal="left" vertical="center" wrapText="1"/>
      <protection hidden="1"/>
    </xf>
    <xf numFmtId="0" fontId="7" fillId="0" borderId="7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13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7" fillId="0" borderId="0" xfId="2" applyFont="1" applyBorder="1" applyAlignment="1" applyProtection="1">
      <protection hidden="1"/>
    </xf>
    <xf numFmtId="0" fontId="11" fillId="0" borderId="0" xfId="2" applyFont="1" applyBorder="1" applyAlignment="1" applyProtection="1">
      <alignment horizontal="right" vertical="center" wrapText="1"/>
      <protection hidden="1"/>
    </xf>
    <xf numFmtId="0" fontId="11" fillId="0" borderId="0" xfId="2" applyFont="1" applyBorder="1" applyAlignment="1" applyProtection="1">
      <alignment horizontal="right"/>
      <protection hidden="1"/>
    </xf>
    <xf numFmtId="0" fontId="11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0" fontId="7" fillId="0" borderId="13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3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3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vertical="top"/>
      <protection hidden="1"/>
    </xf>
    <xf numFmtId="1" fontId="6" fillId="0" borderId="2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3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horizontal="right" vertical="center"/>
      <protection hidden="1"/>
    </xf>
    <xf numFmtId="3" fontId="6" fillId="0" borderId="2" xfId="2" applyNumberFormat="1" applyFont="1" applyFill="1" applyBorder="1" applyAlignment="1" applyProtection="1">
      <alignment horizontal="right" vertical="center"/>
      <protection locked="0" hidden="1"/>
    </xf>
    <xf numFmtId="0" fontId="7" fillId="0" borderId="13" xfId="2" applyFont="1" applyBorder="1" applyAlignment="1" applyProtection="1">
      <alignment vertical="top"/>
      <protection hidden="1"/>
    </xf>
    <xf numFmtId="0" fontId="6" fillId="0" borderId="2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/>
    <xf numFmtId="49" fontId="6" fillId="0" borderId="2" xfId="2" applyNumberFormat="1" applyFont="1" applyFill="1" applyBorder="1" applyAlignment="1" applyProtection="1">
      <alignment horizontal="right" vertical="center"/>
      <protection locked="0" hidden="1"/>
    </xf>
    <xf numFmtId="0" fontId="7" fillId="0" borderId="13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7" xfId="2" applyFont="1" applyFill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alignment vertical="top" wrapText="1"/>
      <protection hidden="1"/>
    </xf>
    <xf numFmtId="0" fontId="7" fillId="0" borderId="0" xfId="2" applyFont="1" applyFill="1" applyBorder="1" applyAlignment="1" applyProtection="1">
      <alignment wrapText="1"/>
      <protection hidden="1"/>
    </xf>
    <xf numFmtId="0" fontId="7" fillId="0" borderId="13" xfId="2" applyFont="1" applyFill="1" applyBorder="1" applyAlignment="1" applyProtection="1">
      <alignment horizontal="left" vertical="top" wrapText="1" indent="2"/>
      <protection hidden="1"/>
    </xf>
    <xf numFmtId="0" fontId="6" fillId="2" borderId="7" xfId="3" applyFont="1" applyFill="1" applyBorder="1" applyAlignment="1" applyProtection="1">
      <alignment horizontal="right" vertical="center"/>
      <protection locked="0" hidden="1"/>
    </xf>
    <xf numFmtId="0" fontId="6" fillId="2" borderId="0" xfId="3" applyFont="1" applyFill="1" applyBorder="1" applyAlignment="1" applyProtection="1">
      <alignment horizontal="right" vertical="center"/>
      <protection locked="0" hidden="1"/>
    </xf>
    <xf numFmtId="49" fontId="6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6" fillId="2" borderId="1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Fill="1" applyBorder="1" applyAlignment="1" applyProtection="1">
      <alignment horizontal="right" vertical="top"/>
      <protection hidden="1"/>
    </xf>
    <xf numFmtId="0" fontId="7" fillId="0" borderId="0" xfId="2" applyFont="1" applyFill="1" applyBorder="1" applyAlignment="1" applyProtection="1">
      <alignment horizontal="right" vertical="top"/>
      <protection hidden="1"/>
    </xf>
    <xf numFmtId="0" fontId="7" fillId="0" borderId="0" xfId="2" applyFont="1" applyFill="1" applyBorder="1" applyAlignment="1" applyProtection="1">
      <alignment horizontal="center" vertical="top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6" fillId="5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0" fontId="6" fillId="5" borderId="0" xfId="3" applyFont="1" applyFill="1" applyBorder="1" applyAlignment="1" applyProtection="1">
      <alignment horizontal="right" vertical="center"/>
      <protection locked="0" hidden="1"/>
    </xf>
    <xf numFmtId="49" fontId="6" fillId="5" borderId="0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3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/>
    <xf numFmtId="0" fontId="7" fillId="0" borderId="7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11" xfId="2" applyFont="1" applyBorder="1" applyAlignment="1" applyProtection="1">
      <protection hidden="1"/>
    </xf>
    <xf numFmtId="0" fontId="7" fillId="0" borderId="12" xfId="2" applyFont="1" applyBorder="1" applyAlignment="1" applyProtection="1">
      <protection hidden="1"/>
    </xf>
    <xf numFmtId="0" fontId="13" fillId="0" borderId="0" xfId="2" applyFont="1" applyFill="1" applyBorder="1" applyAlignment="1" applyProtection="1">
      <protection hidden="1"/>
    </xf>
    <xf numFmtId="0" fontId="13" fillId="0" borderId="0" xfId="2" applyFont="1" applyFill="1" applyBorder="1" applyAlignment="1" applyProtection="1">
      <alignment horizontal="right" vertical="center"/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13" xfId="2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13" xfId="3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5" fillId="0" borderId="0" xfId="3" applyFont="1" applyBorder="1" applyAlignment="1"/>
    <xf numFmtId="0" fontId="15" fillId="0" borderId="13" xfId="3" applyFont="1" applyBorder="1" applyAlignment="1"/>
    <xf numFmtId="0" fontId="6" fillId="0" borderId="7" xfId="2" applyFont="1" applyBorder="1" applyAlignment="1" applyProtection="1">
      <alignment vertical="center"/>
      <protection hidden="1"/>
    </xf>
    <xf numFmtId="0" fontId="7" fillId="0" borderId="14" xfId="2" applyFont="1" applyBorder="1" applyAlignment="1" applyProtection="1">
      <protection hidden="1"/>
    </xf>
    <xf numFmtId="0" fontId="7" fillId="0" borderId="14" xfId="2" applyFont="1" applyBorder="1" applyAlignment="1"/>
    <xf numFmtId="0" fontId="7" fillId="0" borderId="15" xfId="2" applyFont="1" applyBorder="1" applyAlignment="1" applyProtection="1">
      <protection hidden="1"/>
    </xf>
    <xf numFmtId="0" fontId="7" fillId="0" borderId="6" xfId="2" applyFont="1" applyFill="1" applyBorder="1" applyAlignment="1" applyProtection="1">
      <alignment horizontal="right" vertical="top" wrapText="1"/>
      <protection hidden="1"/>
    </xf>
    <xf numFmtId="0" fontId="7" fillId="0" borderId="16" xfId="2" applyFont="1" applyFill="1" applyBorder="1" applyAlignment="1" applyProtection="1">
      <alignment horizontal="right" vertical="top" wrapText="1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7" xfId="2" applyFont="1" applyFill="1" applyBorder="1" applyAlignment="1" applyProtection="1">
      <protection hidden="1"/>
    </xf>
    <xf numFmtId="0" fontId="6" fillId="0" borderId="28" xfId="2" applyFont="1" applyBorder="1" applyAlignment="1"/>
    <xf numFmtId="0" fontId="6" fillId="0" borderId="11" xfId="2" applyFont="1" applyBorder="1" applyAlignment="1"/>
    <xf numFmtId="0" fontId="6" fillId="0" borderId="7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 applyProtection="1">
      <alignment horizontal="left" vertical="center" wrapText="1"/>
      <protection hidden="1"/>
    </xf>
    <xf numFmtId="0" fontId="11" fillId="0" borderId="7" xfId="2" applyFont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3" xfId="2" applyFont="1" applyBorder="1" applyAlignment="1" applyProtection="1">
      <alignment horizontal="right"/>
      <protection hidden="1"/>
    </xf>
    <xf numFmtId="49" fontId="6" fillId="0" borderId="6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17" xfId="2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3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6" fillId="0" borderId="6" xfId="2" applyFont="1" applyFill="1" applyBorder="1" applyAlignment="1" applyProtection="1">
      <alignment horizontal="left" vertical="center"/>
      <protection locked="0" hidden="1"/>
    </xf>
    <xf numFmtId="0" fontId="7" fillId="0" borderId="16" xfId="2" applyFont="1" applyFill="1" applyBorder="1" applyAlignment="1">
      <alignment horizontal="left" vertical="center"/>
    </xf>
    <xf numFmtId="0" fontId="7" fillId="0" borderId="17" xfId="2" applyFont="1" applyFill="1" applyBorder="1" applyAlignment="1">
      <alignment horizontal="left" vertical="center"/>
    </xf>
    <xf numFmtId="1" fontId="6" fillId="0" borderId="6" xfId="2" applyNumberFormat="1" applyFont="1" applyFill="1" applyBorder="1" applyAlignment="1" applyProtection="1">
      <alignment horizontal="center" vertical="center"/>
      <protection locked="0" hidden="1"/>
    </xf>
    <xf numFmtId="1" fontId="6" fillId="0" borderId="17" xfId="2" applyNumberFormat="1" applyFont="1" applyFill="1" applyBorder="1" applyAlignment="1" applyProtection="1">
      <alignment horizontal="center" vertical="center"/>
      <protection locked="0" hidden="1"/>
    </xf>
    <xf numFmtId="0" fontId="12" fillId="0" borderId="6" xfId="1" applyFont="1" applyFill="1" applyBorder="1" applyAlignment="1" applyProtection="1">
      <protection locked="0" hidden="1"/>
    </xf>
    <xf numFmtId="0" fontId="6" fillId="0" borderId="16" xfId="2" applyFont="1" applyFill="1" applyBorder="1" applyAlignment="1" applyProtection="1">
      <protection locked="0" hidden="1"/>
    </xf>
    <xf numFmtId="0" fontId="6" fillId="0" borderId="17" xfId="2" applyFont="1" applyFill="1" applyBorder="1" applyAlignment="1" applyProtection="1">
      <protection locked="0" hidden="1"/>
    </xf>
    <xf numFmtId="0" fontId="7" fillId="0" borderId="16" xfId="2" applyFont="1" applyFill="1" applyBorder="1" applyAlignment="1">
      <alignment horizontal="left"/>
    </xf>
    <xf numFmtId="0" fontId="7" fillId="0" borderId="17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7" fillId="0" borderId="7" xfId="2" applyFont="1" applyBorder="1" applyAlignment="1" applyProtection="1">
      <alignment horizontal="center" vertical="center"/>
      <protection hidden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vertical="center"/>
    </xf>
    <xf numFmtId="0" fontId="7" fillId="0" borderId="13" xfId="2" applyFont="1" applyBorder="1" applyAlignment="1">
      <alignment horizontal="center"/>
    </xf>
    <xf numFmtId="0" fontId="6" fillId="2" borderId="27" xfId="3" applyFont="1" applyFill="1" applyBorder="1" applyAlignment="1" applyProtection="1">
      <alignment horizontal="right" vertical="center"/>
      <protection locked="0" hidden="1"/>
    </xf>
    <xf numFmtId="0" fontId="6" fillId="2" borderId="20" xfId="3" applyFont="1" applyFill="1" applyBorder="1" applyAlignment="1" applyProtection="1">
      <alignment horizontal="right" vertical="center"/>
      <protection locked="0" hidden="1"/>
    </xf>
    <xf numFmtId="0" fontId="6" fillId="2" borderId="25" xfId="3" applyFont="1" applyFill="1" applyBorder="1" applyAlignment="1" applyProtection="1">
      <alignment horizontal="right" vertical="center"/>
      <protection locked="0" hidden="1"/>
    </xf>
    <xf numFmtId="49" fontId="6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6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6" fillId="4" borderId="25" xfId="0" applyFont="1" applyFill="1" applyBorder="1" applyAlignment="1" applyProtection="1">
      <alignment horizontal="right" vertical="center"/>
      <protection locked="0" hidden="1"/>
    </xf>
    <xf numFmtId="0" fontId="6" fillId="4" borderId="23" xfId="0" applyFont="1" applyFill="1" applyBorder="1" applyAlignment="1" applyProtection="1">
      <alignment horizontal="right" vertical="center"/>
      <protection locked="0" hidden="1"/>
    </xf>
    <xf numFmtId="0" fontId="6" fillId="4" borderId="26" xfId="0" applyFont="1" applyFill="1" applyBorder="1" applyAlignment="1" applyProtection="1">
      <alignment horizontal="right" vertical="center"/>
      <protection locked="0" hidden="1"/>
    </xf>
    <xf numFmtId="49" fontId="6" fillId="4" borderId="2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2" applyFont="1" applyFill="1" applyBorder="1" applyAlignment="1"/>
    <xf numFmtId="0" fontId="7" fillId="0" borderId="17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11" xfId="2" applyFont="1" applyBorder="1" applyAlignment="1" applyProtection="1">
      <alignment horizontal="center"/>
      <protection hidden="1"/>
    </xf>
    <xf numFmtId="0" fontId="7" fillId="0" borderId="25" xfId="3" applyFont="1" applyFill="1" applyBorder="1" applyAlignment="1" applyProtection="1">
      <alignment horizontal="left" vertical="center"/>
      <protection locked="0" hidden="1"/>
    </xf>
    <xf numFmtId="0" fontId="7" fillId="0" borderId="21" xfId="3" applyFont="1" applyFill="1" applyBorder="1" applyAlignment="1" applyProtection="1">
      <alignment horizontal="left" vertical="center"/>
      <protection locked="0" hidden="1"/>
    </xf>
    <xf numFmtId="49" fontId="13" fillId="0" borderId="20" xfId="3" applyNumberFormat="1" applyFont="1" applyFill="1" applyBorder="1" applyAlignment="1" applyProtection="1">
      <alignment horizontal="left" vertical="center"/>
      <protection locked="0" hidden="1"/>
    </xf>
    <xf numFmtId="49" fontId="13" fillId="0" borderId="20" xfId="2" applyNumberFormat="1" applyFont="1" applyFill="1" applyBorder="1" applyAlignment="1" applyProtection="1">
      <alignment horizontal="left" vertical="center"/>
      <protection locked="0" hidden="1"/>
    </xf>
    <xf numFmtId="49" fontId="13" fillId="0" borderId="21" xfId="2" applyNumberFormat="1" applyFont="1" applyFill="1" applyBorder="1" applyAlignment="1" applyProtection="1">
      <alignment horizontal="left" vertical="center"/>
      <protection locked="0" hidden="1"/>
    </xf>
    <xf numFmtId="49" fontId="12" fillId="0" borderId="22" xfId="1" applyNumberFormat="1" applyFont="1" applyFill="1" applyBorder="1" applyAlignment="1" applyProtection="1">
      <alignment horizontal="left" vertical="center"/>
      <protection locked="0" hidden="1"/>
    </xf>
    <xf numFmtId="49" fontId="12" fillId="0" borderId="23" xfId="1" applyNumberFormat="1" applyFont="1" applyFill="1" applyBorder="1" applyAlignment="1" applyProtection="1">
      <alignment horizontal="left" vertical="center"/>
      <protection locked="0" hidden="1"/>
    </xf>
    <xf numFmtId="49" fontId="12" fillId="0" borderId="24" xfId="1" applyNumberFormat="1" applyFont="1" applyFill="1" applyBorder="1" applyAlignment="1" applyProtection="1">
      <alignment horizontal="left" vertical="center"/>
      <protection locked="0" hidden="1"/>
    </xf>
    <xf numFmtId="49" fontId="13" fillId="0" borderId="6" xfId="3" applyNumberFormat="1" applyFont="1" applyFill="1" applyBorder="1" applyAlignment="1" applyProtection="1">
      <alignment horizontal="left" vertical="center"/>
      <protection locked="0" hidden="1"/>
    </xf>
    <xf numFmtId="49" fontId="13" fillId="0" borderId="16" xfId="3" applyNumberFormat="1" applyFont="1" applyFill="1" applyBorder="1" applyAlignment="1" applyProtection="1">
      <alignment horizontal="left" vertical="center"/>
      <protection locked="0" hidden="1"/>
    </xf>
    <xf numFmtId="0" fontId="13" fillId="0" borderId="17" xfId="3" applyFont="1" applyFill="1" applyBorder="1" applyAlignment="1">
      <alignment horizontal="left" vertical="center"/>
    </xf>
    <xf numFmtId="0" fontId="7" fillId="0" borderId="16" xfId="2" applyFont="1" applyFill="1" applyBorder="1" applyAlignment="1" applyProtection="1">
      <alignment horizontal="center" vertical="top"/>
      <protection hidden="1"/>
    </xf>
    <xf numFmtId="0" fontId="7" fillId="0" borderId="16" xfId="2" applyFont="1" applyFill="1" applyBorder="1" applyAlignment="1" applyProtection="1">
      <alignment horizont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14" fillId="0" borderId="0" xfId="3" applyFont="1" applyBorder="1" applyAlignment="1" applyProtection="1">
      <alignment horizontal="left"/>
      <protection hidden="1"/>
    </xf>
    <xf numFmtId="0" fontId="14" fillId="0" borderId="0" xfId="3" applyFont="1" applyBorder="1" applyAlignment="1"/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/>
    <xf numFmtId="0" fontId="9" fillId="0" borderId="13" xfId="3" applyFont="1" applyBorder="1" applyAlignment="1"/>
    <xf numFmtId="0" fontId="7" fillId="0" borderId="18" xfId="2" applyFont="1" applyBorder="1" applyAlignment="1" applyProtection="1">
      <alignment horizontal="center" vertical="top"/>
      <protection hidden="1"/>
    </xf>
    <xf numFmtId="0" fontId="7" fillId="0" borderId="18" xfId="2" applyFont="1" applyBorder="1" applyAlignment="1">
      <alignment horizontal="center"/>
    </xf>
    <xf numFmtId="0" fontId="7" fillId="0" borderId="19" xfId="2" applyFont="1" applyBorder="1" applyAlignment="1"/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2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31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readingOrder="1"/>
    </xf>
    <xf numFmtId="0" fontId="2" fillId="0" borderId="30" xfId="0" applyFont="1" applyFill="1" applyBorder="1" applyAlignment="1">
      <alignment horizontal="left" vertical="center" wrapText="1" readingOrder="1"/>
    </xf>
    <xf numFmtId="0" fontId="2" fillId="0" borderId="31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  <protection hidden="1"/>
    </xf>
    <xf numFmtId="14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_TFI-POD" xfId="2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bolsec@varteks.com" TargetMode="External"/><Relationship Id="rId2" Type="http://schemas.openxmlformats.org/officeDocument/2006/relationships/hyperlink" Target="http://www.varteks.com/" TargetMode="External"/><Relationship Id="rId1" Type="http://schemas.openxmlformats.org/officeDocument/2006/relationships/hyperlink" Target="mailto:info@varteks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zoomScaleNormal="100" zoomScaleSheetLayoutView="100" workbookViewId="0">
      <selection activeCell="H11" sqref="H11"/>
    </sheetView>
  </sheetViews>
  <sheetFormatPr defaultColWidth="12.7109375" defaultRowHeight="15"/>
  <cols>
    <col min="1" max="1" width="16" style="83" customWidth="1"/>
    <col min="2" max="2" width="9.5703125" style="83" customWidth="1"/>
    <col min="3" max="4" width="12.7109375" style="83"/>
    <col min="5" max="5" width="12.5703125" style="83" customWidth="1"/>
    <col min="6" max="6" width="9.5703125" style="83" customWidth="1"/>
    <col min="7" max="7" width="7.28515625" style="83" customWidth="1"/>
    <col min="8" max="8" width="16.28515625" style="83" customWidth="1"/>
    <col min="9" max="9" width="25.42578125" style="83" customWidth="1"/>
    <col min="10" max="16384" width="12.7109375" style="83"/>
  </cols>
  <sheetData>
    <row r="1" spans="1:9" ht="15.75">
      <c r="A1" s="163" t="s">
        <v>109</v>
      </c>
      <c r="B1" s="164"/>
      <c r="C1" s="164"/>
      <c r="D1" s="81"/>
      <c r="E1" s="81"/>
      <c r="F1" s="81"/>
      <c r="G1" s="81"/>
      <c r="H1" s="81"/>
      <c r="I1" s="82"/>
    </row>
    <row r="2" spans="1:9" ht="32.25" customHeight="1">
      <c r="A2" s="165" t="s">
        <v>110</v>
      </c>
      <c r="B2" s="166"/>
      <c r="C2" s="166"/>
      <c r="D2" s="166"/>
      <c r="E2" s="84">
        <v>42370</v>
      </c>
      <c r="F2" s="85"/>
      <c r="G2" s="86" t="s">
        <v>111</v>
      </c>
      <c r="H2" s="84">
        <v>42551</v>
      </c>
      <c r="I2" s="87"/>
    </row>
    <row r="3" spans="1:9" ht="24.75" customHeight="1">
      <c r="A3" s="88"/>
      <c r="B3" s="89"/>
      <c r="C3" s="89"/>
      <c r="D3" s="89"/>
      <c r="E3" s="90"/>
      <c r="F3" s="90"/>
      <c r="G3" s="89"/>
      <c r="H3" s="89"/>
      <c r="I3" s="91"/>
    </row>
    <row r="4" spans="1:9" ht="15.75">
      <c r="A4" s="167" t="s">
        <v>112</v>
      </c>
      <c r="B4" s="168"/>
      <c r="C4" s="168"/>
      <c r="D4" s="168"/>
      <c r="E4" s="168"/>
      <c r="F4" s="168"/>
      <c r="G4" s="168"/>
      <c r="H4" s="168"/>
      <c r="I4" s="169"/>
    </row>
    <row r="5" spans="1:9" ht="15.75">
      <c r="A5" s="92"/>
      <c r="B5" s="93"/>
      <c r="C5" s="93"/>
      <c r="D5" s="93"/>
      <c r="E5" s="94"/>
      <c r="F5" s="95"/>
      <c r="G5" s="96"/>
      <c r="H5" s="97"/>
      <c r="I5" s="98"/>
    </row>
    <row r="6" spans="1:9" ht="15.75">
      <c r="A6" s="170" t="s">
        <v>113</v>
      </c>
      <c r="B6" s="171"/>
      <c r="C6" s="172" t="s">
        <v>114</v>
      </c>
      <c r="D6" s="173"/>
      <c r="E6" s="99"/>
      <c r="F6" s="99"/>
      <c r="G6" s="99"/>
      <c r="H6" s="99"/>
      <c r="I6" s="100"/>
    </row>
    <row r="7" spans="1:9">
      <c r="A7" s="101"/>
      <c r="B7" s="102"/>
      <c r="C7" s="93"/>
      <c r="D7" s="93"/>
      <c r="E7" s="99"/>
      <c r="F7" s="99"/>
      <c r="G7" s="99"/>
      <c r="H7" s="99"/>
      <c r="I7" s="100"/>
    </row>
    <row r="8" spans="1:9" ht="15.75">
      <c r="A8" s="174" t="s">
        <v>115</v>
      </c>
      <c r="B8" s="175"/>
      <c r="C8" s="172" t="s">
        <v>116</v>
      </c>
      <c r="D8" s="173"/>
      <c r="E8" s="99"/>
      <c r="F8" s="99"/>
      <c r="G8" s="99"/>
      <c r="H8" s="99"/>
      <c r="I8" s="103"/>
    </row>
    <row r="9" spans="1:9">
      <c r="A9" s="104"/>
      <c r="B9" s="105"/>
      <c r="C9" s="106"/>
      <c r="D9" s="107"/>
      <c r="E9" s="93"/>
      <c r="F9" s="93"/>
      <c r="G9" s="93"/>
      <c r="H9" s="93"/>
      <c r="I9" s="103"/>
    </row>
    <row r="10" spans="1:9" ht="15.75">
      <c r="A10" s="174" t="s">
        <v>117</v>
      </c>
      <c r="B10" s="176"/>
      <c r="C10" s="172" t="s">
        <v>118</v>
      </c>
      <c r="D10" s="173"/>
      <c r="E10" s="93"/>
      <c r="F10" s="93"/>
      <c r="G10" s="93"/>
      <c r="H10" s="93"/>
      <c r="I10" s="103"/>
    </row>
    <row r="11" spans="1:9">
      <c r="A11" s="177"/>
      <c r="B11" s="176"/>
      <c r="C11" s="93"/>
      <c r="D11" s="93"/>
      <c r="E11" s="93"/>
      <c r="F11" s="93"/>
      <c r="G11" s="93"/>
      <c r="H11" s="93"/>
      <c r="I11" s="103"/>
    </row>
    <row r="12" spans="1:9" ht="15.75">
      <c r="A12" s="170" t="s">
        <v>119</v>
      </c>
      <c r="B12" s="171"/>
      <c r="C12" s="178" t="s">
        <v>120</v>
      </c>
      <c r="D12" s="179"/>
      <c r="E12" s="179"/>
      <c r="F12" s="179"/>
      <c r="G12" s="179"/>
      <c r="H12" s="179"/>
      <c r="I12" s="180"/>
    </row>
    <row r="13" spans="1:9">
      <c r="A13" s="101"/>
      <c r="B13" s="102"/>
      <c r="C13" s="108"/>
      <c r="D13" s="93"/>
      <c r="E13" s="93"/>
      <c r="F13" s="93"/>
      <c r="G13" s="93"/>
      <c r="H13" s="93"/>
      <c r="I13" s="103"/>
    </row>
    <row r="14" spans="1:9" ht="15.75">
      <c r="A14" s="170" t="s">
        <v>121</v>
      </c>
      <c r="B14" s="171"/>
      <c r="C14" s="181">
        <v>42000</v>
      </c>
      <c r="D14" s="182"/>
      <c r="E14" s="93"/>
      <c r="F14" s="178" t="s">
        <v>122</v>
      </c>
      <c r="G14" s="179"/>
      <c r="H14" s="179"/>
      <c r="I14" s="180"/>
    </row>
    <row r="15" spans="1:9">
      <c r="A15" s="101"/>
      <c r="B15" s="102"/>
      <c r="C15" s="93"/>
      <c r="D15" s="93"/>
      <c r="E15" s="93"/>
      <c r="F15" s="93"/>
      <c r="G15" s="93"/>
      <c r="H15" s="93"/>
      <c r="I15" s="103"/>
    </row>
    <row r="16" spans="1:9" ht="15.75">
      <c r="A16" s="170" t="s">
        <v>123</v>
      </c>
      <c r="B16" s="171"/>
      <c r="C16" s="178" t="s">
        <v>124</v>
      </c>
      <c r="D16" s="179"/>
      <c r="E16" s="179"/>
      <c r="F16" s="179"/>
      <c r="G16" s="179"/>
      <c r="H16" s="179"/>
      <c r="I16" s="180"/>
    </row>
    <row r="17" spans="1:9">
      <c r="A17" s="101"/>
      <c r="B17" s="102"/>
      <c r="C17" s="93"/>
      <c r="D17" s="93"/>
      <c r="E17" s="93"/>
      <c r="F17" s="93"/>
      <c r="G17" s="93"/>
      <c r="H17" s="93"/>
      <c r="I17" s="103"/>
    </row>
    <row r="18" spans="1:9" ht="15.75">
      <c r="A18" s="170" t="s">
        <v>125</v>
      </c>
      <c r="B18" s="171"/>
      <c r="C18" s="183" t="s">
        <v>126</v>
      </c>
      <c r="D18" s="184"/>
      <c r="E18" s="184"/>
      <c r="F18" s="184"/>
      <c r="G18" s="184"/>
      <c r="H18" s="184"/>
      <c r="I18" s="185"/>
    </row>
    <row r="19" spans="1:9">
      <c r="A19" s="101"/>
      <c r="B19" s="102"/>
      <c r="C19" s="108"/>
      <c r="D19" s="93"/>
      <c r="E19" s="93"/>
      <c r="F19" s="93"/>
      <c r="G19" s="93"/>
      <c r="H19" s="93"/>
      <c r="I19" s="103"/>
    </row>
    <row r="20" spans="1:9" ht="15.75">
      <c r="A20" s="170" t="s">
        <v>127</v>
      </c>
      <c r="B20" s="171"/>
      <c r="C20" s="183" t="s">
        <v>128</v>
      </c>
      <c r="D20" s="184"/>
      <c r="E20" s="184"/>
      <c r="F20" s="184"/>
      <c r="G20" s="184"/>
      <c r="H20" s="184"/>
      <c r="I20" s="185"/>
    </row>
    <row r="21" spans="1:9">
      <c r="A21" s="101"/>
      <c r="B21" s="102"/>
      <c r="C21" s="108"/>
      <c r="D21" s="93"/>
      <c r="E21" s="93"/>
      <c r="F21" s="93"/>
      <c r="G21" s="93"/>
      <c r="H21" s="93"/>
      <c r="I21" s="103"/>
    </row>
    <row r="22" spans="1:9" ht="15.75">
      <c r="A22" s="170" t="s">
        <v>129</v>
      </c>
      <c r="B22" s="171"/>
      <c r="C22" s="109">
        <v>472</v>
      </c>
      <c r="D22" s="178" t="s">
        <v>122</v>
      </c>
      <c r="E22" s="186"/>
      <c r="F22" s="187"/>
      <c r="G22" s="170"/>
      <c r="H22" s="188"/>
      <c r="I22" s="110"/>
    </row>
    <row r="23" spans="1:9">
      <c r="A23" s="101"/>
      <c r="B23" s="102"/>
      <c r="C23" s="93"/>
      <c r="D23" s="93"/>
      <c r="E23" s="93"/>
      <c r="F23" s="93"/>
      <c r="G23" s="93"/>
      <c r="H23" s="93"/>
      <c r="I23" s="103"/>
    </row>
    <row r="24" spans="1:9" ht="15.75">
      <c r="A24" s="170" t="s">
        <v>130</v>
      </c>
      <c r="B24" s="171"/>
      <c r="C24" s="109">
        <v>5</v>
      </c>
      <c r="D24" s="178" t="s">
        <v>131</v>
      </c>
      <c r="E24" s="186"/>
      <c r="F24" s="186"/>
      <c r="G24" s="187"/>
      <c r="H24" s="111" t="s">
        <v>132</v>
      </c>
      <c r="I24" s="112">
        <v>1324</v>
      </c>
    </row>
    <row r="25" spans="1:9">
      <c r="A25" s="101"/>
      <c r="B25" s="102"/>
      <c r="C25" s="93"/>
      <c r="D25" s="93"/>
      <c r="E25" s="93"/>
      <c r="F25" s="93"/>
      <c r="G25" s="102"/>
      <c r="H25" s="102" t="s">
        <v>133</v>
      </c>
      <c r="I25" s="113"/>
    </row>
    <row r="26" spans="1:9" ht="15.75">
      <c r="A26" s="170" t="s">
        <v>134</v>
      </c>
      <c r="B26" s="171"/>
      <c r="C26" s="114" t="s">
        <v>135</v>
      </c>
      <c r="D26" s="115"/>
      <c r="E26" s="116"/>
      <c r="F26" s="93"/>
      <c r="G26" s="189" t="s">
        <v>136</v>
      </c>
      <c r="H26" s="171"/>
      <c r="I26" s="117" t="s">
        <v>137</v>
      </c>
    </row>
    <row r="27" spans="1:9">
      <c r="A27" s="101"/>
      <c r="B27" s="102"/>
      <c r="C27" s="93"/>
      <c r="D27" s="93"/>
      <c r="E27" s="93"/>
      <c r="F27" s="93"/>
      <c r="G27" s="93"/>
      <c r="H27" s="93"/>
      <c r="I27" s="118"/>
    </row>
    <row r="28" spans="1:9">
      <c r="A28" s="190" t="s">
        <v>138</v>
      </c>
      <c r="B28" s="191"/>
      <c r="C28" s="192"/>
      <c r="D28" s="192"/>
      <c r="E28" s="191" t="s">
        <v>139</v>
      </c>
      <c r="F28" s="193"/>
      <c r="G28" s="193"/>
      <c r="H28" s="192" t="s">
        <v>140</v>
      </c>
      <c r="I28" s="194"/>
    </row>
    <row r="29" spans="1:9">
      <c r="A29" s="119"/>
      <c r="B29" s="116"/>
      <c r="C29" s="116"/>
      <c r="D29" s="107"/>
      <c r="E29" s="93"/>
      <c r="F29" s="93"/>
      <c r="G29" s="93"/>
      <c r="H29" s="120"/>
      <c r="I29" s="118"/>
    </row>
    <row r="30" spans="1:9">
      <c r="A30" s="121"/>
      <c r="B30" s="122"/>
      <c r="C30" s="123"/>
      <c r="D30" s="124"/>
      <c r="E30" s="124"/>
      <c r="F30" s="124"/>
      <c r="G30" s="125"/>
      <c r="H30" s="107"/>
      <c r="I30" s="126"/>
    </row>
    <row r="31" spans="1:9" ht="15.75">
      <c r="A31" s="195" t="s">
        <v>141</v>
      </c>
      <c r="B31" s="196"/>
      <c r="C31" s="196"/>
      <c r="D31" s="196"/>
      <c r="E31" s="197" t="s">
        <v>142</v>
      </c>
      <c r="F31" s="197"/>
      <c r="G31" s="197"/>
      <c r="H31" s="198" t="s">
        <v>143</v>
      </c>
      <c r="I31" s="199"/>
    </row>
    <row r="32" spans="1:9">
      <c r="A32" s="121"/>
      <c r="B32" s="122"/>
      <c r="C32" s="123"/>
      <c r="D32" s="124"/>
      <c r="E32" s="124"/>
      <c r="F32" s="124"/>
      <c r="G32" s="125"/>
      <c r="H32" s="107"/>
      <c r="I32" s="126"/>
    </row>
    <row r="33" spans="1:9" ht="15.75">
      <c r="A33" s="195" t="s">
        <v>144</v>
      </c>
      <c r="B33" s="196"/>
      <c r="C33" s="196"/>
      <c r="D33" s="196"/>
      <c r="E33" s="197" t="s">
        <v>142</v>
      </c>
      <c r="F33" s="197"/>
      <c r="G33" s="197"/>
      <c r="H33" s="198" t="s">
        <v>145</v>
      </c>
      <c r="I33" s="199"/>
    </row>
    <row r="34" spans="1:9" ht="15.75">
      <c r="A34" s="127"/>
      <c r="B34" s="128"/>
      <c r="C34" s="128"/>
      <c r="D34" s="128"/>
      <c r="E34" s="128"/>
      <c r="F34" s="128"/>
      <c r="G34" s="128"/>
      <c r="H34" s="129"/>
      <c r="I34" s="130"/>
    </row>
    <row r="35" spans="1:9" ht="15.75">
      <c r="A35" s="195" t="s">
        <v>146</v>
      </c>
      <c r="B35" s="196"/>
      <c r="C35" s="196"/>
      <c r="D35" s="196"/>
      <c r="E35" s="197" t="s">
        <v>142</v>
      </c>
      <c r="F35" s="197"/>
      <c r="G35" s="197"/>
      <c r="H35" s="198" t="s">
        <v>147</v>
      </c>
      <c r="I35" s="199"/>
    </row>
    <row r="36" spans="1:9" ht="15.75">
      <c r="A36" s="127"/>
      <c r="B36" s="128"/>
      <c r="C36" s="128"/>
      <c r="D36" s="128"/>
      <c r="E36" s="128"/>
      <c r="F36" s="128"/>
      <c r="G36" s="128"/>
      <c r="H36" s="129"/>
      <c r="I36" s="130"/>
    </row>
    <row r="37" spans="1:9" ht="15.75">
      <c r="A37" s="200" t="s">
        <v>148</v>
      </c>
      <c r="B37" s="201"/>
      <c r="C37" s="201"/>
      <c r="D37" s="202"/>
      <c r="E37" s="197" t="s">
        <v>142</v>
      </c>
      <c r="F37" s="197"/>
      <c r="G37" s="197"/>
      <c r="H37" s="203" t="s">
        <v>149</v>
      </c>
      <c r="I37" s="203"/>
    </row>
    <row r="38" spans="1:9">
      <c r="A38" s="131"/>
      <c r="B38" s="132"/>
      <c r="C38" s="133"/>
      <c r="D38" s="134"/>
      <c r="E38" s="107"/>
      <c r="F38" s="133"/>
      <c r="G38" s="134"/>
      <c r="H38" s="107"/>
      <c r="I38" s="98"/>
    </row>
    <row r="39" spans="1:9" ht="15.75">
      <c r="A39" s="200" t="s">
        <v>150</v>
      </c>
      <c r="B39" s="201"/>
      <c r="C39" s="201"/>
      <c r="D39" s="202"/>
      <c r="E39" s="200" t="s">
        <v>151</v>
      </c>
      <c r="F39" s="201"/>
      <c r="G39" s="202"/>
      <c r="H39" s="203" t="s">
        <v>152</v>
      </c>
      <c r="I39" s="203"/>
    </row>
    <row r="40" spans="1:9" s="140" customFormat="1" ht="15.75">
      <c r="A40" s="135"/>
      <c r="B40" s="136"/>
      <c r="C40" s="136"/>
      <c r="D40" s="136"/>
      <c r="E40" s="137"/>
      <c r="F40" s="136"/>
      <c r="G40" s="136"/>
      <c r="H40" s="138"/>
      <c r="I40" s="139"/>
    </row>
    <row r="41" spans="1:9" ht="15.75">
      <c r="A41" s="174" t="s">
        <v>153</v>
      </c>
      <c r="B41" s="175"/>
      <c r="C41" s="172"/>
      <c r="D41" s="173"/>
      <c r="E41" s="107"/>
      <c r="F41" s="178"/>
      <c r="G41" s="204"/>
      <c r="H41" s="204"/>
      <c r="I41" s="205"/>
    </row>
    <row r="42" spans="1:9">
      <c r="A42" s="141"/>
      <c r="B42" s="142"/>
      <c r="C42" s="206"/>
      <c r="D42" s="207"/>
      <c r="E42" s="93"/>
      <c r="F42" s="206"/>
      <c r="G42" s="208"/>
      <c r="H42" s="143"/>
      <c r="I42" s="144"/>
    </row>
    <row r="43" spans="1:9">
      <c r="A43" s="174" t="s">
        <v>154</v>
      </c>
      <c r="B43" s="175"/>
      <c r="C43" s="209" t="s">
        <v>155</v>
      </c>
      <c r="D43" s="209"/>
      <c r="E43" s="209"/>
      <c r="F43" s="209"/>
      <c r="G43" s="209"/>
      <c r="H43" s="209"/>
      <c r="I43" s="210"/>
    </row>
    <row r="44" spans="1:9">
      <c r="A44" s="101"/>
      <c r="B44" s="102"/>
      <c r="C44" s="123" t="s">
        <v>156</v>
      </c>
      <c r="D44" s="107"/>
      <c r="E44" s="107"/>
      <c r="F44" s="107"/>
      <c r="G44" s="107"/>
      <c r="H44" s="107"/>
      <c r="I44" s="98"/>
    </row>
    <row r="45" spans="1:9">
      <c r="A45" s="174" t="s">
        <v>157</v>
      </c>
      <c r="B45" s="175"/>
      <c r="C45" s="211" t="s">
        <v>158</v>
      </c>
      <c r="D45" s="211"/>
      <c r="E45" s="211"/>
      <c r="F45" s="145"/>
      <c r="G45" s="146" t="s">
        <v>159</v>
      </c>
      <c r="H45" s="212" t="s">
        <v>160</v>
      </c>
      <c r="I45" s="213"/>
    </row>
    <row r="46" spans="1:9">
      <c r="A46" s="101"/>
      <c r="B46" s="102"/>
      <c r="C46" s="123"/>
      <c r="D46" s="107"/>
      <c r="E46" s="107"/>
      <c r="F46" s="107"/>
      <c r="G46" s="107"/>
      <c r="H46" s="107"/>
      <c r="I46" s="98"/>
    </row>
    <row r="47" spans="1:9">
      <c r="A47" s="174" t="s">
        <v>125</v>
      </c>
      <c r="B47" s="175"/>
      <c r="C47" s="214" t="s">
        <v>161</v>
      </c>
      <c r="D47" s="215"/>
      <c r="E47" s="215"/>
      <c r="F47" s="215"/>
      <c r="G47" s="215"/>
      <c r="H47" s="215"/>
      <c r="I47" s="216"/>
    </row>
    <row r="48" spans="1:9">
      <c r="A48" s="101"/>
      <c r="B48" s="102"/>
      <c r="C48" s="107"/>
      <c r="D48" s="107"/>
      <c r="E48" s="107"/>
      <c r="F48" s="107"/>
      <c r="G48" s="107"/>
      <c r="H48" s="107"/>
      <c r="I48" s="98"/>
    </row>
    <row r="49" spans="1:9">
      <c r="A49" s="170" t="s">
        <v>162</v>
      </c>
      <c r="B49" s="171"/>
      <c r="C49" s="217" t="s">
        <v>163</v>
      </c>
      <c r="D49" s="218"/>
      <c r="E49" s="218"/>
      <c r="F49" s="218"/>
      <c r="G49" s="218"/>
      <c r="H49" s="218"/>
      <c r="I49" s="219"/>
    </row>
    <row r="50" spans="1:9">
      <c r="A50" s="147"/>
      <c r="B50" s="106"/>
      <c r="C50" s="222" t="s">
        <v>164</v>
      </c>
      <c r="D50" s="222"/>
      <c r="E50" s="222"/>
      <c r="F50" s="222"/>
      <c r="G50" s="222"/>
      <c r="H50" s="222"/>
      <c r="I50" s="149"/>
    </row>
    <row r="51" spans="1:9">
      <c r="A51" s="147"/>
      <c r="B51" s="106"/>
      <c r="C51" s="148"/>
      <c r="D51" s="148"/>
      <c r="E51" s="148"/>
      <c r="F51" s="148"/>
      <c r="G51" s="148"/>
      <c r="H51" s="148"/>
      <c r="I51" s="149"/>
    </row>
    <row r="52" spans="1:9" ht="15.75">
      <c r="A52" s="147"/>
      <c r="B52" s="223" t="s">
        <v>165</v>
      </c>
      <c r="C52" s="224"/>
      <c r="D52" s="224"/>
      <c r="E52" s="224"/>
      <c r="F52" s="150"/>
      <c r="G52" s="150"/>
      <c r="H52" s="150"/>
      <c r="I52" s="151"/>
    </row>
    <row r="53" spans="1:9" s="26" customFormat="1" ht="14.25">
      <c r="A53" s="27"/>
      <c r="B53" s="225" t="s">
        <v>166</v>
      </c>
      <c r="C53" s="226"/>
      <c r="D53" s="226"/>
      <c r="E53" s="226"/>
      <c r="F53" s="226"/>
      <c r="G53" s="226"/>
      <c r="H53" s="226"/>
      <c r="I53" s="227"/>
    </row>
    <row r="54" spans="1:9" s="26" customFormat="1" ht="14.25">
      <c r="A54" s="27"/>
      <c r="B54" s="225" t="s">
        <v>167</v>
      </c>
      <c r="C54" s="226"/>
      <c r="D54" s="226"/>
      <c r="E54" s="226"/>
      <c r="F54" s="226"/>
      <c r="G54" s="226"/>
      <c r="H54" s="226"/>
      <c r="I54" s="227"/>
    </row>
    <row r="55" spans="1:9" s="26" customFormat="1" ht="14.25">
      <c r="A55" s="27"/>
      <c r="B55" s="225" t="s">
        <v>168</v>
      </c>
      <c r="C55" s="226"/>
      <c r="D55" s="226"/>
      <c r="E55" s="226"/>
      <c r="F55" s="226"/>
      <c r="G55" s="226"/>
      <c r="H55" s="226"/>
      <c r="I55" s="227"/>
    </row>
    <row r="56" spans="1:9">
      <c r="A56" s="147"/>
      <c r="B56" s="152"/>
      <c r="C56" s="153"/>
      <c r="D56" s="153"/>
      <c r="E56" s="153"/>
      <c r="F56" s="153"/>
      <c r="G56" s="153"/>
      <c r="H56" s="153"/>
      <c r="I56" s="154"/>
    </row>
    <row r="57" spans="1:9" ht="16.5" thickBot="1">
      <c r="A57" s="155" t="s">
        <v>169</v>
      </c>
      <c r="B57" s="93"/>
      <c r="C57" s="93"/>
      <c r="D57" s="93"/>
      <c r="E57" s="93"/>
      <c r="F57" s="93"/>
      <c r="G57" s="156"/>
      <c r="H57" s="157"/>
      <c r="I57" s="158"/>
    </row>
    <row r="58" spans="1:9">
      <c r="A58" s="92"/>
      <c r="B58" s="93"/>
      <c r="C58" s="93"/>
      <c r="D58" s="93"/>
      <c r="E58" s="106" t="s">
        <v>170</v>
      </c>
      <c r="F58" s="116"/>
      <c r="G58" s="228" t="s">
        <v>171</v>
      </c>
      <c r="H58" s="229"/>
      <c r="I58" s="230"/>
    </row>
    <row r="59" spans="1:9">
      <c r="A59" s="159"/>
      <c r="B59" s="160"/>
      <c r="C59" s="161"/>
      <c r="D59" s="161"/>
      <c r="E59" s="161"/>
      <c r="F59" s="161"/>
      <c r="G59" s="220"/>
      <c r="H59" s="221"/>
      <c r="I59" s="162"/>
    </row>
  </sheetData>
  <protectedRanges>
    <protectedRange sqref="E2 H2 C6:D6 C8:D8 C10:D10 C12:I12 C14:D14 F14:I14 C16:I16 C18:I18 C20:I20 C24:G24 C22:F22 C26 I26 I24" name="Range1"/>
    <protectedRange sqref="A39:D39" name="Range1_1"/>
    <protectedRange sqref="E39:G39" name="Range1_2"/>
    <protectedRange sqref="H39:I39" name="Range1_3"/>
  </protectedRanges>
  <mergeCells count="66">
    <mergeCell ref="G59:H59"/>
    <mergeCell ref="C50:H50"/>
    <mergeCell ref="B52:E52"/>
    <mergeCell ref="B53:I53"/>
    <mergeCell ref="B54:I54"/>
    <mergeCell ref="B55:I55"/>
    <mergeCell ref="G58:I58"/>
    <mergeCell ref="A45:B45"/>
    <mergeCell ref="C45:E45"/>
    <mergeCell ref="H45:I45"/>
    <mergeCell ref="A47:B47"/>
    <mergeCell ref="C47:I47"/>
    <mergeCell ref="A49:B49"/>
    <mergeCell ref="C49:I49"/>
    <mergeCell ref="A41:B41"/>
    <mergeCell ref="C41:D41"/>
    <mergeCell ref="F41:I41"/>
    <mergeCell ref="C42:D42"/>
    <mergeCell ref="F42:G42"/>
    <mergeCell ref="A43:B43"/>
    <mergeCell ref="C43:I43"/>
    <mergeCell ref="A37:D37"/>
    <mergeCell ref="E37:G37"/>
    <mergeCell ref="H37:I37"/>
    <mergeCell ref="A39:D39"/>
    <mergeCell ref="E39:G39"/>
    <mergeCell ref="H39:I39"/>
    <mergeCell ref="A33:D33"/>
    <mergeCell ref="E33:G33"/>
    <mergeCell ref="H33:I33"/>
    <mergeCell ref="A35:D35"/>
    <mergeCell ref="E35:G35"/>
    <mergeCell ref="H35:I35"/>
    <mergeCell ref="A28:D28"/>
    <mergeCell ref="E28:G28"/>
    <mergeCell ref="H28:I28"/>
    <mergeCell ref="A31:D31"/>
    <mergeCell ref="E31:G31"/>
    <mergeCell ref="H31:I31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dxfId="2" priority="2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47" r:id="rId3"/>
  </hyperlinks>
  <pageMargins left="0.70866141732283472" right="0.70866141732283472" top="0.74803149606299213" bottom="0.74803149606299213" header="0.31496062992125984" footer="0.31496062992125984"/>
  <pageSetup paperSize="9" scale="73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8"/>
  <sheetViews>
    <sheetView view="pageBreakPreview" zoomScaleNormal="100" workbookViewId="0">
      <selection activeCell="O70" sqref="O70"/>
    </sheetView>
  </sheetViews>
  <sheetFormatPr defaultRowHeight="12.75"/>
  <cols>
    <col min="1" max="9" width="9.140625" style="1"/>
    <col min="10" max="10" width="11.140625" style="1" bestFit="1" customWidth="1"/>
    <col min="11" max="11" width="13.140625" style="1" customWidth="1"/>
    <col min="12" max="16384" width="9.140625" style="1"/>
  </cols>
  <sheetData>
    <row r="1" spans="1:11" s="24" customFormat="1" ht="17.25" customHeight="1">
      <c r="A1" s="260" t="s">
        <v>63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s="24" customFormat="1" ht="12.75" customHeight="1">
      <c r="A2" s="261" t="s">
        <v>107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65" t="s">
        <v>108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5.5">
      <c r="A4" s="262" t="s">
        <v>13</v>
      </c>
      <c r="B4" s="263"/>
      <c r="C4" s="263"/>
      <c r="D4" s="263"/>
      <c r="E4" s="263"/>
      <c r="F4" s="263"/>
      <c r="G4" s="263"/>
      <c r="H4" s="264"/>
      <c r="I4" s="3" t="s">
        <v>97</v>
      </c>
      <c r="J4" s="25" t="s">
        <v>95</v>
      </c>
      <c r="K4" s="3" t="s">
        <v>96</v>
      </c>
    </row>
    <row r="5" spans="1:11">
      <c r="A5" s="256">
        <v>1</v>
      </c>
      <c r="B5" s="256"/>
      <c r="C5" s="256"/>
      <c r="D5" s="256"/>
      <c r="E5" s="256"/>
      <c r="F5" s="256"/>
      <c r="G5" s="256"/>
      <c r="H5" s="256"/>
      <c r="I5" s="4">
        <v>2</v>
      </c>
      <c r="J5" s="3">
        <v>3</v>
      </c>
      <c r="K5" s="3">
        <v>4</v>
      </c>
    </row>
    <row r="6" spans="1:1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>
      <c r="A7" s="255" t="s">
        <v>14</v>
      </c>
      <c r="B7" s="255"/>
      <c r="C7" s="255"/>
      <c r="D7" s="255"/>
      <c r="E7" s="255"/>
      <c r="F7" s="255"/>
      <c r="G7" s="255"/>
      <c r="H7" s="255"/>
      <c r="I7" s="5">
        <v>1</v>
      </c>
      <c r="J7" s="6"/>
      <c r="K7" s="6"/>
    </row>
    <row r="8" spans="1:11">
      <c r="A8" s="238" t="s">
        <v>98</v>
      </c>
      <c r="B8" s="238"/>
      <c r="C8" s="238"/>
      <c r="D8" s="238"/>
      <c r="E8" s="238"/>
      <c r="F8" s="238"/>
      <c r="G8" s="238"/>
      <c r="H8" s="238"/>
      <c r="I8" s="7">
        <v>2</v>
      </c>
      <c r="J8" s="8">
        <f>+J9+J16+J26+J35</f>
        <v>394842464</v>
      </c>
      <c r="K8" s="8">
        <f>+K9+K16+K26+K35</f>
        <v>391139225</v>
      </c>
    </row>
    <row r="9" spans="1:11">
      <c r="A9" s="250" t="s">
        <v>78</v>
      </c>
      <c r="B9" s="250"/>
      <c r="C9" s="250"/>
      <c r="D9" s="250"/>
      <c r="E9" s="250"/>
      <c r="F9" s="250"/>
      <c r="G9" s="250"/>
      <c r="H9" s="250"/>
      <c r="I9" s="7">
        <v>3</v>
      </c>
      <c r="J9" s="8">
        <f>SUM(J10:J15)</f>
        <v>2364416</v>
      </c>
      <c r="K9" s="8">
        <f>SUM(K10:K15)</f>
        <v>2262588</v>
      </c>
    </row>
    <row r="10" spans="1:11">
      <c r="A10" s="250" t="s">
        <v>46</v>
      </c>
      <c r="B10" s="250"/>
      <c r="C10" s="250"/>
      <c r="D10" s="250"/>
      <c r="E10" s="250"/>
      <c r="F10" s="250"/>
      <c r="G10" s="250"/>
      <c r="H10" s="250"/>
      <c r="I10" s="7">
        <v>4</v>
      </c>
      <c r="J10" s="9"/>
      <c r="K10" s="9"/>
    </row>
    <row r="11" spans="1:11">
      <c r="A11" s="250" t="s">
        <v>6</v>
      </c>
      <c r="B11" s="250"/>
      <c r="C11" s="250"/>
      <c r="D11" s="250"/>
      <c r="E11" s="250"/>
      <c r="F11" s="250"/>
      <c r="G11" s="250"/>
      <c r="H11" s="250"/>
      <c r="I11" s="7">
        <v>5</v>
      </c>
      <c r="J11" s="9">
        <v>1835116</v>
      </c>
      <c r="K11" s="9">
        <v>1733288</v>
      </c>
    </row>
    <row r="12" spans="1:11">
      <c r="A12" s="250" t="s">
        <v>47</v>
      </c>
      <c r="B12" s="250"/>
      <c r="C12" s="250"/>
      <c r="D12" s="250"/>
      <c r="E12" s="250"/>
      <c r="F12" s="250"/>
      <c r="G12" s="250"/>
      <c r="H12" s="250"/>
      <c r="I12" s="7">
        <v>6</v>
      </c>
      <c r="J12" s="9">
        <v>529300</v>
      </c>
      <c r="K12" s="9">
        <v>529300</v>
      </c>
    </row>
    <row r="13" spans="1:11">
      <c r="A13" s="250" t="s">
        <v>81</v>
      </c>
      <c r="B13" s="250"/>
      <c r="C13" s="250"/>
      <c r="D13" s="250"/>
      <c r="E13" s="250"/>
      <c r="F13" s="250"/>
      <c r="G13" s="250"/>
      <c r="H13" s="250"/>
      <c r="I13" s="7">
        <v>7</v>
      </c>
      <c r="J13" s="9"/>
      <c r="K13" s="9"/>
    </row>
    <row r="14" spans="1:11">
      <c r="A14" s="250" t="s">
        <v>82</v>
      </c>
      <c r="B14" s="250"/>
      <c r="C14" s="250"/>
      <c r="D14" s="250"/>
      <c r="E14" s="250"/>
      <c r="F14" s="250"/>
      <c r="G14" s="250"/>
      <c r="H14" s="250"/>
      <c r="I14" s="7">
        <v>8</v>
      </c>
      <c r="J14" s="9"/>
      <c r="K14" s="9"/>
    </row>
    <row r="15" spans="1:11">
      <c r="A15" s="250" t="s">
        <v>83</v>
      </c>
      <c r="B15" s="250"/>
      <c r="C15" s="250"/>
      <c r="D15" s="250"/>
      <c r="E15" s="250"/>
      <c r="F15" s="250"/>
      <c r="G15" s="250"/>
      <c r="H15" s="250"/>
      <c r="I15" s="7">
        <v>9</v>
      </c>
      <c r="J15" s="9"/>
      <c r="K15" s="9"/>
    </row>
    <row r="16" spans="1:11">
      <c r="A16" s="250" t="s">
        <v>79</v>
      </c>
      <c r="B16" s="250"/>
      <c r="C16" s="250"/>
      <c r="D16" s="250"/>
      <c r="E16" s="250"/>
      <c r="F16" s="250"/>
      <c r="G16" s="250"/>
      <c r="H16" s="250"/>
      <c r="I16" s="7">
        <v>10</v>
      </c>
      <c r="J16" s="8">
        <f>SUM(J17:J25)</f>
        <v>369879004</v>
      </c>
      <c r="K16" s="8">
        <f>SUM(K17:K25)</f>
        <v>366676214</v>
      </c>
    </row>
    <row r="17" spans="1:11">
      <c r="A17" s="250" t="s">
        <v>84</v>
      </c>
      <c r="B17" s="250"/>
      <c r="C17" s="250"/>
      <c r="D17" s="250"/>
      <c r="E17" s="250"/>
      <c r="F17" s="250"/>
      <c r="G17" s="250"/>
      <c r="H17" s="250"/>
      <c r="I17" s="7">
        <v>11</v>
      </c>
      <c r="J17" s="9">
        <v>72089888</v>
      </c>
      <c r="K17" s="9">
        <v>72089888</v>
      </c>
    </row>
    <row r="18" spans="1:11">
      <c r="A18" s="250" t="s">
        <v>93</v>
      </c>
      <c r="B18" s="250"/>
      <c r="C18" s="250"/>
      <c r="D18" s="250"/>
      <c r="E18" s="250"/>
      <c r="F18" s="250"/>
      <c r="G18" s="250"/>
      <c r="H18" s="250"/>
      <c r="I18" s="7">
        <v>12</v>
      </c>
      <c r="J18" s="9">
        <v>268325054</v>
      </c>
      <c r="K18" s="9">
        <v>266676274</v>
      </c>
    </row>
    <row r="19" spans="1:11">
      <c r="A19" s="250" t="s">
        <v>85</v>
      </c>
      <c r="B19" s="250"/>
      <c r="C19" s="250"/>
      <c r="D19" s="250"/>
      <c r="E19" s="250"/>
      <c r="F19" s="250"/>
      <c r="G19" s="250"/>
      <c r="H19" s="250"/>
      <c r="I19" s="7">
        <v>13</v>
      </c>
      <c r="J19" s="9">
        <v>25072523</v>
      </c>
      <c r="K19" s="9">
        <v>25436129</v>
      </c>
    </row>
    <row r="20" spans="1:11">
      <c r="A20" s="250" t="s">
        <v>7</v>
      </c>
      <c r="B20" s="250"/>
      <c r="C20" s="250"/>
      <c r="D20" s="250"/>
      <c r="E20" s="250"/>
      <c r="F20" s="250"/>
      <c r="G20" s="250"/>
      <c r="H20" s="250"/>
      <c r="I20" s="7">
        <v>14</v>
      </c>
      <c r="J20" s="9">
        <v>2487161</v>
      </c>
      <c r="K20" s="9">
        <v>2241875</v>
      </c>
    </row>
    <row r="21" spans="1:11">
      <c r="A21" s="250" t="s">
        <v>8</v>
      </c>
      <c r="B21" s="250"/>
      <c r="C21" s="250"/>
      <c r="D21" s="250"/>
      <c r="E21" s="250"/>
      <c r="F21" s="250"/>
      <c r="G21" s="250"/>
      <c r="H21" s="250"/>
      <c r="I21" s="7">
        <v>15</v>
      </c>
      <c r="J21" s="9"/>
      <c r="K21" s="9"/>
    </row>
    <row r="22" spans="1:11">
      <c r="A22" s="250" t="s">
        <v>15</v>
      </c>
      <c r="B22" s="250"/>
      <c r="C22" s="250"/>
      <c r="D22" s="250"/>
      <c r="E22" s="250"/>
      <c r="F22" s="250"/>
      <c r="G22" s="250"/>
      <c r="H22" s="250"/>
      <c r="I22" s="7">
        <v>16</v>
      </c>
      <c r="J22" s="9"/>
      <c r="K22" s="9"/>
    </row>
    <row r="23" spans="1:11">
      <c r="A23" s="250" t="s">
        <v>16</v>
      </c>
      <c r="B23" s="250"/>
      <c r="C23" s="250"/>
      <c r="D23" s="250"/>
      <c r="E23" s="250"/>
      <c r="F23" s="250"/>
      <c r="G23" s="250"/>
      <c r="H23" s="250"/>
      <c r="I23" s="7">
        <v>17</v>
      </c>
      <c r="J23" s="9">
        <v>1672330</v>
      </c>
      <c r="K23" s="9"/>
    </row>
    <row r="24" spans="1:11">
      <c r="A24" s="250" t="s">
        <v>17</v>
      </c>
      <c r="B24" s="250"/>
      <c r="C24" s="250"/>
      <c r="D24" s="250"/>
      <c r="E24" s="250"/>
      <c r="F24" s="250"/>
      <c r="G24" s="250"/>
      <c r="H24" s="250"/>
      <c r="I24" s="7">
        <v>18</v>
      </c>
      <c r="J24" s="9">
        <v>232048</v>
      </c>
      <c r="K24" s="9">
        <v>232048</v>
      </c>
    </row>
    <row r="25" spans="1:11">
      <c r="A25" s="250" t="s">
        <v>18</v>
      </c>
      <c r="B25" s="250"/>
      <c r="C25" s="250"/>
      <c r="D25" s="250"/>
      <c r="E25" s="250"/>
      <c r="F25" s="250"/>
      <c r="G25" s="250"/>
      <c r="H25" s="250"/>
      <c r="I25" s="7">
        <v>19</v>
      </c>
      <c r="J25" s="9"/>
      <c r="K25" s="9"/>
    </row>
    <row r="26" spans="1:11">
      <c r="A26" s="250" t="s">
        <v>73</v>
      </c>
      <c r="B26" s="250"/>
      <c r="C26" s="250"/>
      <c r="D26" s="250"/>
      <c r="E26" s="250"/>
      <c r="F26" s="250"/>
      <c r="G26" s="250"/>
      <c r="H26" s="250"/>
      <c r="I26" s="7">
        <v>20</v>
      </c>
      <c r="J26" s="8">
        <f>SUM(J27:J34)</f>
        <v>19471953</v>
      </c>
      <c r="K26" s="8">
        <f>SUM(K27:K34)</f>
        <v>19122412</v>
      </c>
    </row>
    <row r="27" spans="1:11">
      <c r="A27" s="250" t="s">
        <v>19</v>
      </c>
      <c r="B27" s="250"/>
      <c r="C27" s="250"/>
      <c r="D27" s="250"/>
      <c r="E27" s="250"/>
      <c r="F27" s="250"/>
      <c r="G27" s="250"/>
      <c r="H27" s="250"/>
      <c r="I27" s="7">
        <v>21</v>
      </c>
      <c r="J27" s="9"/>
      <c r="K27" s="9"/>
    </row>
    <row r="28" spans="1:11">
      <c r="A28" s="250" t="s">
        <v>20</v>
      </c>
      <c r="B28" s="250"/>
      <c r="C28" s="250"/>
      <c r="D28" s="250"/>
      <c r="E28" s="250"/>
      <c r="F28" s="250"/>
      <c r="G28" s="250"/>
      <c r="H28" s="250"/>
      <c r="I28" s="7">
        <v>22</v>
      </c>
      <c r="J28" s="9"/>
      <c r="K28" s="9"/>
    </row>
    <row r="29" spans="1:11">
      <c r="A29" s="250" t="s">
        <v>21</v>
      </c>
      <c r="B29" s="250"/>
      <c r="C29" s="250"/>
      <c r="D29" s="250"/>
      <c r="E29" s="250"/>
      <c r="F29" s="250"/>
      <c r="G29" s="250"/>
      <c r="H29" s="250"/>
      <c r="I29" s="7">
        <v>23</v>
      </c>
      <c r="J29" s="9">
        <v>2020934</v>
      </c>
      <c r="K29" s="9">
        <v>2020934</v>
      </c>
    </row>
    <row r="30" spans="1:11">
      <c r="A30" s="250" t="s">
        <v>26</v>
      </c>
      <c r="B30" s="250"/>
      <c r="C30" s="250"/>
      <c r="D30" s="250"/>
      <c r="E30" s="250"/>
      <c r="F30" s="250"/>
      <c r="G30" s="250"/>
      <c r="H30" s="250"/>
      <c r="I30" s="7">
        <v>24</v>
      </c>
      <c r="J30" s="9"/>
      <c r="K30" s="9"/>
    </row>
    <row r="31" spans="1:11">
      <c r="A31" s="250" t="s">
        <v>27</v>
      </c>
      <c r="B31" s="250"/>
      <c r="C31" s="250"/>
      <c r="D31" s="250"/>
      <c r="E31" s="250"/>
      <c r="F31" s="250"/>
      <c r="G31" s="250"/>
      <c r="H31" s="250"/>
      <c r="I31" s="7">
        <v>25</v>
      </c>
      <c r="J31" s="9"/>
      <c r="K31" s="9"/>
    </row>
    <row r="32" spans="1:11">
      <c r="A32" s="250" t="s">
        <v>28</v>
      </c>
      <c r="B32" s="250"/>
      <c r="C32" s="250"/>
      <c r="D32" s="250"/>
      <c r="E32" s="250"/>
      <c r="F32" s="250"/>
      <c r="G32" s="250"/>
      <c r="H32" s="250"/>
      <c r="I32" s="7">
        <v>26</v>
      </c>
      <c r="J32" s="9">
        <v>15704838</v>
      </c>
      <c r="K32" s="9">
        <v>15355297</v>
      </c>
    </row>
    <row r="33" spans="1:11">
      <c r="A33" s="250" t="s">
        <v>22</v>
      </c>
      <c r="B33" s="250"/>
      <c r="C33" s="250"/>
      <c r="D33" s="250"/>
      <c r="E33" s="250"/>
      <c r="F33" s="250"/>
      <c r="G33" s="250"/>
      <c r="H33" s="250"/>
      <c r="I33" s="7">
        <v>27</v>
      </c>
      <c r="J33" s="9">
        <v>1746181</v>
      </c>
      <c r="K33" s="9">
        <v>1746181</v>
      </c>
    </row>
    <row r="34" spans="1:11">
      <c r="A34" s="250" t="s">
        <v>69</v>
      </c>
      <c r="B34" s="250"/>
      <c r="C34" s="250"/>
      <c r="D34" s="250"/>
      <c r="E34" s="250"/>
      <c r="F34" s="250"/>
      <c r="G34" s="250"/>
      <c r="H34" s="250"/>
      <c r="I34" s="7">
        <v>28</v>
      </c>
      <c r="J34" s="9"/>
      <c r="K34" s="9"/>
    </row>
    <row r="35" spans="1:11">
      <c r="A35" s="250" t="s">
        <v>70</v>
      </c>
      <c r="B35" s="250"/>
      <c r="C35" s="250"/>
      <c r="D35" s="250"/>
      <c r="E35" s="250"/>
      <c r="F35" s="250"/>
      <c r="G35" s="250"/>
      <c r="H35" s="250"/>
      <c r="I35" s="7">
        <v>29</v>
      </c>
      <c r="J35" s="10">
        <f>SUM(J36:J38)</f>
        <v>3127091</v>
      </c>
      <c r="K35" s="10">
        <f>SUM(K36:K38)</f>
        <v>3078011</v>
      </c>
    </row>
    <row r="36" spans="1:11">
      <c r="A36" s="250" t="s">
        <v>23</v>
      </c>
      <c r="B36" s="250"/>
      <c r="C36" s="250"/>
      <c r="D36" s="250"/>
      <c r="E36" s="250"/>
      <c r="F36" s="250"/>
      <c r="G36" s="250"/>
      <c r="H36" s="250"/>
      <c r="I36" s="7">
        <v>30</v>
      </c>
      <c r="J36" s="9"/>
      <c r="K36" s="9"/>
    </row>
    <row r="37" spans="1:11">
      <c r="A37" s="250" t="s">
        <v>24</v>
      </c>
      <c r="B37" s="250"/>
      <c r="C37" s="250"/>
      <c r="D37" s="250"/>
      <c r="E37" s="250"/>
      <c r="F37" s="250"/>
      <c r="G37" s="250"/>
      <c r="H37" s="250"/>
      <c r="I37" s="7">
        <v>31</v>
      </c>
      <c r="J37" s="9"/>
      <c r="K37" s="9"/>
    </row>
    <row r="38" spans="1:11">
      <c r="A38" s="250" t="s">
        <v>25</v>
      </c>
      <c r="B38" s="250"/>
      <c r="C38" s="250"/>
      <c r="D38" s="250"/>
      <c r="E38" s="250"/>
      <c r="F38" s="250"/>
      <c r="G38" s="250"/>
      <c r="H38" s="250"/>
      <c r="I38" s="7">
        <v>32</v>
      </c>
      <c r="J38" s="9">
        <v>3127091</v>
      </c>
      <c r="K38" s="9">
        <v>3078011</v>
      </c>
    </row>
    <row r="39" spans="1:11">
      <c r="A39" s="250" t="s">
        <v>71</v>
      </c>
      <c r="B39" s="250"/>
      <c r="C39" s="250"/>
      <c r="D39" s="250"/>
      <c r="E39" s="250"/>
      <c r="F39" s="250"/>
      <c r="G39" s="250"/>
      <c r="H39" s="250"/>
      <c r="I39" s="7">
        <v>33</v>
      </c>
      <c r="J39" s="9"/>
      <c r="K39" s="9"/>
    </row>
    <row r="40" spans="1:11">
      <c r="A40" s="238" t="s">
        <v>99</v>
      </c>
      <c r="B40" s="238"/>
      <c r="C40" s="238"/>
      <c r="D40" s="238"/>
      <c r="E40" s="238"/>
      <c r="F40" s="238"/>
      <c r="G40" s="238"/>
      <c r="H40" s="238"/>
      <c r="I40" s="7">
        <v>34</v>
      </c>
      <c r="J40" s="10">
        <f>+J41+J49+J56+J64</f>
        <v>57335948</v>
      </c>
      <c r="K40" s="10">
        <f>+K41+K49+K56+K64</f>
        <v>67951353</v>
      </c>
    </row>
    <row r="41" spans="1:11">
      <c r="A41" s="250" t="s">
        <v>43</v>
      </c>
      <c r="B41" s="250"/>
      <c r="C41" s="250"/>
      <c r="D41" s="250"/>
      <c r="E41" s="250"/>
      <c r="F41" s="250"/>
      <c r="G41" s="250"/>
      <c r="H41" s="250"/>
      <c r="I41" s="7">
        <v>35</v>
      </c>
      <c r="J41" s="8">
        <f>SUM(J42:J48)</f>
        <v>30955715</v>
      </c>
      <c r="K41" s="8">
        <f>SUM(K42:K48)</f>
        <v>36777304</v>
      </c>
    </row>
    <row r="42" spans="1:11">
      <c r="A42" s="250" t="s">
        <v>48</v>
      </c>
      <c r="B42" s="250"/>
      <c r="C42" s="250"/>
      <c r="D42" s="250"/>
      <c r="E42" s="250"/>
      <c r="F42" s="250"/>
      <c r="G42" s="250"/>
      <c r="H42" s="250"/>
      <c r="I42" s="7">
        <v>36</v>
      </c>
      <c r="J42" s="9">
        <v>16593449</v>
      </c>
      <c r="K42" s="9">
        <v>16212745</v>
      </c>
    </row>
    <row r="43" spans="1:11">
      <c r="A43" s="250" t="s">
        <v>49</v>
      </c>
      <c r="B43" s="250"/>
      <c r="C43" s="250"/>
      <c r="D43" s="250"/>
      <c r="E43" s="250"/>
      <c r="F43" s="250"/>
      <c r="G43" s="250"/>
      <c r="H43" s="250"/>
      <c r="I43" s="7">
        <v>37</v>
      </c>
      <c r="J43" s="9">
        <v>696601</v>
      </c>
      <c r="K43" s="9">
        <v>746433</v>
      </c>
    </row>
    <row r="44" spans="1:11">
      <c r="A44" s="250" t="s">
        <v>29</v>
      </c>
      <c r="B44" s="250"/>
      <c r="C44" s="250"/>
      <c r="D44" s="250"/>
      <c r="E44" s="250"/>
      <c r="F44" s="250"/>
      <c r="G44" s="250"/>
      <c r="H44" s="250"/>
      <c r="I44" s="7">
        <v>38</v>
      </c>
      <c r="J44" s="9">
        <v>7438860</v>
      </c>
      <c r="K44" s="9">
        <v>11775654</v>
      </c>
    </row>
    <row r="45" spans="1:11">
      <c r="A45" s="250" t="s">
        <v>30</v>
      </c>
      <c r="B45" s="250"/>
      <c r="C45" s="250"/>
      <c r="D45" s="250"/>
      <c r="E45" s="250"/>
      <c r="F45" s="250"/>
      <c r="G45" s="250"/>
      <c r="H45" s="250"/>
      <c r="I45" s="7">
        <v>39</v>
      </c>
      <c r="J45" s="9">
        <v>5836351</v>
      </c>
      <c r="K45" s="9">
        <v>7407669</v>
      </c>
    </row>
    <row r="46" spans="1:11">
      <c r="A46" s="250" t="s">
        <v>31</v>
      </c>
      <c r="B46" s="250"/>
      <c r="C46" s="250"/>
      <c r="D46" s="250"/>
      <c r="E46" s="250"/>
      <c r="F46" s="250"/>
      <c r="G46" s="250"/>
      <c r="H46" s="250"/>
      <c r="I46" s="7">
        <v>40</v>
      </c>
      <c r="J46" s="9">
        <v>390454</v>
      </c>
      <c r="K46" s="9">
        <v>634803</v>
      </c>
    </row>
    <row r="47" spans="1:11">
      <c r="A47" s="250" t="s">
        <v>32</v>
      </c>
      <c r="B47" s="250"/>
      <c r="C47" s="250"/>
      <c r="D47" s="250"/>
      <c r="E47" s="250"/>
      <c r="F47" s="250"/>
      <c r="G47" s="250"/>
      <c r="H47" s="250"/>
      <c r="I47" s="7">
        <v>41</v>
      </c>
      <c r="J47" s="11"/>
      <c r="K47" s="11"/>
    </row>
    <row r="48" spans="1:11">
      <c r="A48" s="250" t="s">
        <v>33</v>
      </c>
      <c r="B48" s="250"/>
      <c r="C48" s="250"/>
      <c r="D48" s="250"/>
      <c r="E48" s="250"/>
      <c r="F48" s="250"/>
      <c r="G48" s="250"/>
      <c r="H48" s="250"/>
      <c r="I48" s="7">
        <v>42</v>
      </c>
      <c r="J48" s="11"/>
      <c r="K48" s="11"/>
    </row>
    <row r="49" spans="1:11">
      <c r="A49" s="250" t="s">
        <v>44</v>
      </c>
      <c r="B49" s="250"/>
      <c r="C49" s="250"/>
      <c r="D49" s="250"/>
      <c r="E49" s="250"/>
      <c r="F49" s="250"/>
      <c r="G49" s="250"/>
      <c r="H49" s="250"/>
      <c r="I49" s="7">
        <v>43</v>
      </c>
      <c r="J49" s="10">
        <f>SUM(J50:J55)</f>
        <v>20430560</v>
      </c>
      <c r="K49" s="10">
        <f>SUM(K50:K55)</f>
        <v>27339769</v>
      </c>
    </row>
    <row r="50" spans="1:11">
      <c r="A50" s="250" t="s">
        <v>74</v>
      </c>
      <c r="B50" s="250"/>
      <c r="C50" s="250"/>
      <c r="D50" s="250"/>
      <c r="E50" s="250"/>
      <c r="F50" s="250"/>
      <c r="G50" s="250"/>
      <c r="H50" s="250"/>
      <c r="I50" s="7">
        <v>44</v>
      </c>
      <c r="J50" s="9"/>
      <c r="K50" s="9"/>
    </row>
    <row r="51" spans="1:11">
      <c r="A51" s="250" t="s">
        <v>75</v>
      </c>
      <c r="B51" s="250"/>
      <c r="C51" s="250"/>
      <c r="D51" s="250"/>
      <c r="E51" s="250"/>
      <c r="F51" s="250"/>
      <c r="G51" s="250"/>
      <c r="H51" s="250"/>
      <c r="I51" s="7">
        <v>45</v>
      </c>
      <c r="J51" s="9">
        <v>11174090</v>
      </c>
      <c r="K51" s="9">
        <v>18354865</v>
      </c>
    </row>
    <row r="52" spans="1:11">
      <c r="A52" s="250" t="s">
        <v>76</v>
      </c>
      <c r="B52" s="250"/>
      <c r="C52" s="250"/>
      <c r="D52" s="250"/>
      <c r="E52" s="250"/>
      <c r="F52" s="250"/>
      <c r="G52" s="250"/>
      <c r="H52" s="250"/>
      <c r="I52" s="7">
        <v>46</v>
      </c>
      <c r="J52" s="9"/>
      <c r="K52" s="9"/>
    </row>
    <row r="53" spans="1:11">
      <c r="A53" s="250" t="s">
        <v>77</v>
      </c>
      <c r="B53" s="250"/>
      <c r="C53" s="250"/>
      <c r="D53" s="250"/>
      <c r="E53" s="250"/>
      <c r="F53" s="250"/>
      <c r="G53" s="250"/>
      <c r="H53" s="250"/>
      <c r="I53" s="7">
        <v>47</v>
      </c>
      <c r="J53" s="9">
        <v>144353</v>
      </c>
      <c r="K53" s="9">
        <v>138799</v>
      </c>
    </row>
    <row r="54" spans="1:11">
      <c r="A54" s="250" t="s">
        <v>4</v>
      </c>
      <c r="B54" s="250"/>
      <c r="C54" s="250"/>
      <c r="D54" s="250"/>
      <c r="E54" s="250"/>
      <c r="F54" s="250"/>
      <c r="G54" s="250"/>
      <c r="H54" s="250"/>
      <c r="I54" s="7">
        <v>48</v>
      </c>
      <c r="J54" s="9">
        <v>8798395</v>
      </c>
      <c r="K54" s="9">
        <v>8476146</v>
      </c>
    </row>
    <row r="55" spans="1:11">
      <c r="A55" s="250" t="s">
        <v>5</v>
      </c>
      <c r="B55" s="250"/>
      <c r="C55" s="250"/>
      <c r="D55" s="250"/>
      <c r="E55" s="250"/>
      <c r="F55" s="250"/>
      <c r="G55" s="250"/>
      <c r="H55" s="250"/>
      <c r="I55" s="7">
        <v>49</v>
      </c>
      <c r="J55" s="9">
        <v>313722</v>
      </c>
      <c r="K55" s="9">
        <v>369959</v>
      </c>
    </row>
    <row r="56" spans="1:11">
      <c r="A56" s="250" t="s">
        <v>45</v>
      </c>
      <c r="B56" s="250"/>
      <c r="C56" s="250"/>
      <c r="D56" s="250"/>
      <c r="E56" s="250"/>
      <c r="F56" s="250"/>
      <c r="G56" s="250"/>
      <c r="H56" s="250"/>
      <c r="I56" s="7">
        <v>50</v>
      </c>
      <c r="J56" s="10">
        <f>SUM(J57:J63)</f>
        <v>3099076</v>
      </c>
      <c r="K56" s="10">
        <f>SUM(K57:K63)</f>
        <v>2005391</v>
      </c>
    </row>
    <row r="57" spans="1:11">
      <c r="A57" s="250" t="s">
        <v>19</v>
      </c>
      <c r="B57" s="250"/>
      <c r="C57" s="250"/>
      <c r="D57" s="250"/>
      <c r="E57" s="250"/>
      <c r="F57" s="250"/>
      <c r="G57" s="250"/>
      <c r="H57" s="250"/>
      <c r="I57" s="7">
        <v>51</v>
      </c>
      <c r="J57" s="9"/>
      <c r="K57" s="9"/>
    </row>
    <row r="58" spans="1:11">
      <c r="A58" s="250" t="s">
        <v>20</v>
      </c>
      <c r="B58" s="250"/>
      <c r="C58" s="250"/>
      <c r="D58" s="250"/>
      <c r="E58" s="250"/>
      <c r="F58" s="250"/>
      <c r="G58" s="250"/>
      <c r="H58" s="250"/>
      <c r="I58" s="7">
        <v>52</v>
      </c>
      <c r="J58" s="9"/>
      <c r="K58" s="9"/>
    </row>
    <row r="59" spans="1:11">
      <c r="A59" s="250" t="s">
        <v>88</v>
      </c>
      <c r="B59" s="250"/>
      <c r="C59" s="250"/>
      <c r="D59" s="250"/>
      <c r="E59" s="250"/>
      <c r="F59" s="250"/>
      <c r="G59" s="250"/>
      <c r="H59" s="250"/>
      <c r="I59" s="7">
        <v>53</v>
      </c>
      <c r="J59" s="9"/>
      <c r="K59" s="9"/>
    </row>
    <row r="60" spans="1:11">
      <c r="A60" s="250" t="s">
        <v>26</v>
      </c>
      <c r="B60" s="250"/>
      <c r="C60" s="250"/>
      <c r="D60" s="250"/>
      <c r="E60" s="250"/>
      <c r="F60" s="250"/>
      <c r="G60" s="250"/>
      <c r="H60" s="250"/>
      <c r="I60" s="7">
        <v>54</v>
      </c>
      <c r="J60" s="9"/>
      <c r="K60" s="9"/>
    </row>
    <row r="61" spans="1:11">
      <c r="A61" s="250" t="s">
        <v>27</v>
      </c>
      <c r="B61" s="250"/>
      <c r="C61" s="250"/>
      <c r="D61" s="250"/>
      <c r="E61" s="250"/>
      <c r="F61" s="250"/>
      <c r="G61" s="250"/>
      <c r="H61" s="250"/>
      <c r="I61" s="7">
        <v>55</v>
      </c>
      <c r="J61" s="9">
        <v>2017118</v>
      </c>
      <c r="K61" s="9">
        <v>1650025</v>
      </c>
    </row>
    <row r="62" spans="1:11">
      <c r="A62" s="250" t="s">
        <v>28</v>
      </c>
      <c r="B62" s="250"/>
      <c r="C62" s="250"/>
      <c r="D62" s="250"/>
      <c r="E62" s="250"/>
      <c r="F62" s="250"/>
      <c r="G62" s="250"/>
      <c r="H62" s="250"/>
      <c r="I62" s="7">
        <v>56</v>
      </c>
      <c r="J62" s="9">
        <v>1081958</v>
      </c>
      <c r="K62" s="9">
        <v>355366</v>
      </c>
    </row>
    <row r="63" spans="1:11">
      <c r="A63" s="250" t="s">
        <v>9</v>
      </c>
      <c r="B63" s="250"/>
      <c r="C63" s="250"/>
      <c r="D63" s="250"/>
      <c r="E63" s="250"/>
      <c r="F63" s="250"/>
      <c r="G63" s="250"/>
      <c r="H63" s="250"/>
      <c r="I63" s="7">
        <v>57</v>
      </c>
      <c r="J63" s="9"/>
      <c r="K63" s="9"/>
    </row>
    <row r="64" spans="1:11">
      <c r="A64" s="250" t="s">
        <v>80</v>
      </c>
      <c r="B64" s="250"/>
      <c r="C64" s="250"/>
      <c r="D64" s="250"/>
      <c r="E64" s="250"/>
      <c r="F64" s="250"/>
      <c r="G64" s="250"/>
      <c r="H64" s="250"/>
      <c r="I64" s="7">
        <v>58</v>
      </c>
      <c r="J64" s="9">
        <v>2850597</v>
      </c>
      <c r="K64" s="9">
        <v>1828889</v>
      </c>
    </row>
    <row r="65" spans="1:11">
      <c r="A65" s="238" t="s">
        <v>10</v>
      </c>
      <c r="B65" s="238"/>
      <c r="C65" s="238"/>
      <c r="D65" s="238"/>
      <c r="E65" s="238"/>
      <c r="F65" s="238"/>
      <c r="G65" s="238"/>
      <c r="H65" s="238"/>
      <c r="I65" s="7">
        <v>59</v>
      </c>
      <c r="J65" s="10">
        <v>1918739</v>
      </c>
      <c r="K65" s="10">
        <v>1728440</v>
      </c>
    </row>
    <row r="66" spans="1:11">
      <c r="A66" s="238" t="s">
        <v>100</v>
      </c>
      <c r="B66" s="238"/>
      <c r="C66" s="238"/>
      <c r="D66" s="238"/>
      <c r="E66" s="238"/>
      <c r="F66" s="238"/>
      <c r="G66" s="238"/>
      <c r="H66" s="238"/>
      <c r="I66" s="7">
        <v>60</v>
      </c>
      <c r="J66" s="8">
        <f>+J7+J8+J40+J65</f>
        <v>454097151</v>
      </c>
      <c r="K66" s="8">
        <f>+K7+K8+K40+K65</f>
        <v>460819018</v>
      </c>
    </row>
    <row r="67" spans="1:11">
      <c r="A67" s="238" t="s">
        <v>34</v>
      </c>
      <c r="B67" s="238"/>
      <c r="C67" s="238"/>
      <c r="D67" s="238"/>
      <c r="E67" s="238"/>
      <c r="F67" s="238"/>
      <c r="G67" s="238"/>
      <c r="H67" s="238"/>
      <c r="I67" s="7">
        <v>61</v>
      </c>
      <c r="J67" s="10">
        <v>16791468</v>
      </c>
      <c r="K67" s="10">
        <v>11343866</v>
      </c>
    </row>
    <row r="68" spans="1:11">
      <c r="A68" s="252" t="s">
        <v>12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>
      <c r="A69" s="238" t="s">
        <v>101</v>
      </c>
      <c r="B69" s="238"/>
      <c r="C69" s="238"/>
      <c r="D69" s="238"/>
      <c r="E69" s="238"/>
      <c r="F69" s="238"/>
      <c r="G69" s="238"/>
      <c r="H69" s="238"/>
      <c r="I69" s="7">
        <v>62</v>
      </c>
      <c r="J69" s="8">
        <f>+J70+J71+J72+J78+J79+J82+J85</f>
        <v>225519192</v>
      </c>
      <c r="K69" s="8">
        <f>+K70+K71+K72+K78+K79+K82+K85</f>
        <v>218381286</v>
      </c>
    </row>
    <row r="70" spans="1:11">
      <c r="A70" s="250" t="s">
        <v>58</v>
      </c>
      <c r="B70" s="250"/>
      <c r="C70" s="250"/>
      <c r="D70" s="250"/>
      <c r="E70" s="250"/>
      <c r="F70" s="250"/>
      <c r="G70" s="250"/>
      <c r="H70" s="250"/>
      <c r="I70" s="7">
        <v>63</v>
      </c>
      <c r="J70" s="12">
        <v>111040350</v>
      </c>
      <c r="K70" s="12">
        <v>111040350</v>
      </c>
    </row>
    <row r="71" spans="1:11">
      <c r="A71" s="250" t="s">
        <v>59</v>
      </c>
      <c r="B71" s="250"/>
      <c r="C71" s="250"/>
      <c r="D71" s="250"/>
      <c r="E71" s="250"/>
      <c r="F71" s="250"/>
      <c r="G71" s="250"/>
      <c r="H71" s="250"/>
      <c r="I71" s="7">
        <v>64</v>
      </c>
      <c r="J71" s="9"/>
      <c r="K71" s="12"/>
    </row>
    <row r="72" spans="1:11">
      <c r="A72" s="250" t="s">
        <v>60</v>
      </c>
      <c r="B72" s="250"/>
      <c r="C72" s="250"/>
      <c r="D72" s="250"/>
      <c r="E72" s="250"/>
      <c r="F72" s="250"/>
      <c r="G72" s="250"/>
      <c r="H72" s="250"/>
      <c r="I72" s="7">
        <v>65</v>
      </c>
      <c r="J72" s="8">
        <f>SUM(J73:J77)-(J75*2)</f>
        <v>1489063</v>
      </c>
      <c r="K72" s="8">
        <f>SUM(K73:K77)-(K75*2)</f>
        <v>1704664</v>
      </c>
    </row>
    <row r="73" spans="1:11">
      <c r="A73" s="250" t="s">
        <v>61</v>
      </c>
      <c r="B73" s="250"/>
      <c r="C73" s="250"/>
      <c r="D73" s="250"/>
      <c r="E73" s="250"/>
      <c r="F73" s="250"/>
      <c r="G73" s="250"/>
      <c r="H73" s="250"/>
      <c r="I73" s="7">
        <v>66</v>
      </c>
      <c r="J73" s="9"/>
      <c r="K73" s="12"/>
    </row>
    <row r="74" spans="1:11">
      <c r="A74" s="250" t="s">
        <v>62</v>
      </c>
      <c r="B74" s="250"/>
      <c r="C74" s="250"/>
      <c r="D74" s="250"/>
      <c r="E74" s="250"/>
      <c r="F74" s="250"/>
      <c r="G74" s="250"/>
      <c r="H74" s="250"/>
      <c r="I74" s="7">
        <v>67</v>
      </c>
      <c r="J74" s="12">
        <v>9182650</v>
      </c>
      <c r="K74" s="12">
        <v>9182650</v>
      </c>
    </row>
    <row r="75" spans="1:11">
      <c r="A75" s="250" t="s">
        <v>54</v>
      </c>
      <c r="B75" s="250"/>
      <c r="C75" s="250"/>
      <c r="D75" s="250"/>
      <c r="E75" s="250"/>
      <c r="F75" s="250"/>
      <c r="G75" s="250"/>
      <c r="H75" s="250"/>
      <c r="I75" s="7">
        <v>68</v>
      </c>
      <c r="J75" s="12">
        <v>9182650</v>
      </c>
      <c r="K75" s="12">
        <v>9182650</v>
      </c>
    </row>
    <row r="76" spans="1:11">
      <c r="A76" s="250" t="s">
        <v>55</v>
      </c>
      <c r="B76" s="250"/>
      <c r="C76" s="250"/>
      <c r="D76" s="250"/>
      <c r="E76" s="250"/>
      <c r="F76" s="250"/>
      <c r="G76" s="250"/>
      <c r="H76" s="250"/>
      <c r="I76" s="7">
        <v>69</v>
      </c>
      <c r="J76" s="9"/>
      <c r="K76" s="12"/>
    </row>
    <row r="77" spans="1:11">
      <c r="A77" s="250" t="s">
        <v>56</v>
      </c>
      <c r="B77" s="250"/>
      <c r="C77" s="250"/>
      <c r="D77" s="250"/>
      <c r="E77" s="250"/>
      <c r="F77" s="250"/>
      <c r="G77" s="250"/>
      <c r="H77" s="250"/>
      <c r="I77" s="7">
        <v>70</v>
      </c>
      <c r="J77" s="12">
        <v>1489063</v>
      </c>
      <c r="K77" s="12">
        <v>1704664</v>
      </c>
    </row>
    <row r="78" spans="1:11">
      <c r="A78" s="250" t="s">
        <v>57</v>
      </c>
      <c r="B78" s="250"/>
      <c r="C78" s="250"/>
      <c r="D78" s="250"/>
      <c r="E78" s="250"/>
      <c r="F78" s="250"/>
      <c r="G78" s="250"/>
      <c r="H78" s="250"/>
      <c r="I78" s="7">
        <v>71</v>
      </c>
      <c r="J78" s="12">
        <v>169359566</v>
      </c>
      <c r="K78" s="12">
        <v>168236409</v>
      </c>
    </row>
    <row r="79" spans="1:11">
      <c r="A79" s="250" t="s">
        <v>86</v>
      </c>
      <c r="B79" s="250"/>
      <c r="C79" s="250"/>
      <c r="D79" s="250"/>
      <c r="E79" s="250"/>
      <c r="F79" s="250"/>
      <c r="G79" s="250"/>
      <c r="H79" s="250"/>
      <c r="I79" s="7">
        <v>72</v>
      </c>
      <c r="J79" s="13">
        <f>J80-J81</f>
        <v>-47275293</v>
      </c>
      <c r="K79" s="13">
        <f>K80-K81</f>
        <v>-54923066</v>
      </c>
    </row>
    <row r="80" spans="1:11">
      <c r="A80" s="251" t="s">
        <v>64</v>
      </c>
      <c r="B80" s="251"/>
      <c r="C80" s="251"/>
      <c r="D80" s="251"/>
      <c r="E80" s="251"/>
      <c r="F80" s="251"/>
      <c r="G80" s="251"/>
      <c r="H80" s="251"/>
      <c r="I80" s="7">
        <v>73</v>
      </c>
      <c r="J80" s="9"/>
      <c r="K80" s="12"/>
    </row>
    <row r="81" spans="1:11">
      <c r="A81" s="251" t="s">
        <v>65</v>
      </c>
      <c r="B81" s="251"/>
      <c r="C81" s="251"/>
      <c r="D81" s="251"/>
      <c r="E81" s="251"/>
      <c r="F81" s="251"/>
      <c r="G81" s="251"/>
      <c r="H81" s="251"/>
      <c r="I81" s="7">
        <v>74</v>
      </c>
      <c r="J81" s="12">
        <v>47275293</v>
      </c>
      <c r="K81" s="80">
        <f>54906458+16608</f>
        <v>54923066</v>
      </c>
    </row>
    <row r="82" spans="1:11">
      <c r="A82" s="250" t="s">
        <v>87</v>
      </c>
      <c r="B82" s="250"/>
      <c r="C82" s="250"/>
      <c r="D82" s="250"/>
      <c r="E82" s="250"/>
      <c r="F82" s="250"/>
      <c r="G82" s="250"/>
      <c r="H82" s="250"/>
      <c r="I82" s="7">
        <v>75</v>
      </c>
      <c r="J82" s="13">
        <f>J83-J84</f>
        <v>-9094494</v>
      </c>
      <c r="K82" s="13">
        <f>K83-K84</f>
        <v>-7677071</v>
      </c>
    </row>
    <row r="83" spans="1:11">
      <c r="A83" s="251" t="s">
        <v>66</v>
      </c>
      <c r="B83" s="251"/>
      <c r="C83" s="251"/>
      <c r="D83" s="251"/>
      <c r="E83" s="251"/>
      <c r="F83" s="251"/>
      <c r="G83" s="251"/>
      <c r="H83" s="251"/>
      <c r="I83" s="7">
        <v>76</v>
      </c>
      <c r="J83" s="9"/>
      <c r="K83" s="12"/>
    </row>
    <row r="84" spans="1:11">
      <c r="A84" s="251" t="s">
        <v>67</v>
      </c>
      <c r="B84" s="251"/>
      <c r="C84" s="251"/>
      <c r="D84" s="251"/>
      <c r="E84" s="251"/>
      <c r="F84" s="251"/>
      <c r="G84" s="251"/>
      <c r="H84" s="251"/>
      <c r="I84" s="7">
        <v>77</v>
      </c>
      <c r="J84" s="14">
        <v>9094494</v>
      </c>
      <c r="K84" s="14">
        <v>7677071</v>
      </c>
    </row>
    <row r="85" spans="1:11">
      <c r="A85" s="250" t="s">
        <v>68</v>
      </c>
      <c r="B85" s="250"/>
      <c r="C85" s="250"/>
      <c r="D85" s="250"/>
      <c r="E85" s="250"/>
      <c r="F85" s="250"/>
      <c r="G85" s="250"/>
      <c r="H85" s="250"/>
      <c r="I85" s="7">
        <v>78</v>
      </c>
      <c r="J85" s="9"/>
      <c r="K85" s="12"/>
    </row>
    <row r="86" spans="1:11">
      <c r="A86" s="238" t="s">
        <v>102</v>
      </c>
      <c r="B86" s="238"/>
      <c r="C86" s="238"/>
      <c r="D86" s="238"/>
      <c r="E86" s="238"/>
      <c r="F86" s="238"/>
      <c r="G86" s="238"/>
      <c r="H86" s="238"/>
      <c r="I86" s="7">
        <v>79</v>
      </c>
      <c r="J86" s="13">
        <f>SUM(J87:J89)</f>
        <v>0</v>
      </c>
      <c r="K86" s="13">
        <f>SUM(K87:K89)</f>
        <v>0</v>
      </c>
    </row>
    <row r="87" spans="1:11">
      <c r="A87" s="250" t="s">
        <v>50</v>
      </c>
      <c r="B87" s="250"/>
      <c r="C87" s="250"/>
      <c r="D87" s="250"/>
      <c r="E87" s="250"/>
      <c r="F87" s="250"/>
      <c r="G87" s="250"/>
      <c r="H87" s="250"/>
      <c r="I87" s="7">
        <v>80</v>
      </c>
      <c r="J87" s="9"/>
      <c r="K87" s="12"/>
    </row>
    <row r="88" spans="1:11">
      <c r="A88" s="250" t="s">
        <v>51</v>
      </c>
      <c r="B88" s="250"/>
      <c r="C88" s="250"/>
      <c r="D88" s="250"/>
      <c r="E88" s="250"/>
      <c r="F88" s="250"/>
      <c r="G88" s="250"/>
      <c r="H88" s="250"/>
      <c r="I88" s="7">
        <v>81</v>
      </c>
      <c r="J88" s="11"/>
      <c r="K88" s="12"/>
    </row>
    <row r="89" spans="1:11">
      <c r="A89" s="250" t="s">
        <v>52</v>
      </c>
      <c r="B89" s="250"/>
      <c r="C89" s="250"/>
      <c r="D89" s="250"/>
      <c r="E89" s="250"/>
      <c r="F89" s="250"/>
      <c r="G89" s="250"/>
      <c r="H89" s="250"/>
      <c r="I89" s="7">
        <v>82</v>
      </c>
      <c r="J89" s="9"/>
      <c r="K89" s="12"/>
    </row>
    <row r="90" spans="1:11">
      <c r="A90" s="238" t="s">
        <v>103</v>
      </c>
      <c r="B90" s="238"/>
      <c r="C90" s="238"/>
      <c r="D90" s="238"/>
      <c r="E90" s="238"/>
      <c r="F90" s="238"/>
      <c r="G90" s="238"/>
      <c r="H90" s="238"/>
      <c r="I90" s="7">
        <v>83</v>
      </c>
      <c r="J90" s="10">
        <f>SUM(J91:J99)</f>
        <v>147450029</v>
      </c>
      <c r="K90" s="10">
        <f>SUM(K91:K99)</f>
        <v>135734711</v>
      </c>
    </row>
    <row r="91" spans="1:11">
      <c r="A91" s="250" t="s">
        <v>53</v>
      </c>
      <c r="B91" s="250"/>
      <c r="C91" s="250"/>
      <c r="D91" s="250"/>
      <c r="E91" s="250"/>
      <c r="F91" s="250"/>
      <c r="G91" s="250"/>
      <c r="H91" s="250"/>
      <c r="I91" s="7">
        <v>84</v>
      </c>
      <c r="J91" s="12"/>
      <c r="K91" s="12"/>
    </row>
    <row r="92" spans="1:11">
      <c r="A92" s="250" t="s">
        <v>89</v>
      </c>
      <c r="B92" s="250"/>
      <c r="C92" s="250"/>
      <c r="D92" s="250"/>
      <c r="E92" s="250"/>
      <c r="F92" s="250"/>
      <c r="G92" s="250"/>
      <c r="H92" s="250"/>
      <c r="I92" s="7">
        <v>85</v>
      </c>
      <c r="J92" s="12">
        <v>71840</v>
      </c>
      <c r="K92" s="12">
        <v>71840</v>
      </c>
    </row>
    <row r="93" spans="1:11">
      <c r="A93" s="250" t="s">
        <v>0</v>
      </c>
      <c r="B93" s="250"/>
      <c r="C93" s="250"/>
      <c r="D93" s="250"/>
      <c r="E93" s="250"/>
      <c r="F93" s="250"/>
      <c r="G93" s="250"/>
      <c r="H93" s="250"/>
      <c r="I93" s="7">
        <v>86</v>
      </c>
      <c r="J93" s="12">
        <v>84694858</v>
      </c>
      <c r="K93" s="12">
        <v>77302460</v>
      </c>
    </row>
    <row r="94" spans="1:11">
      <c r="A94" s="250" t="s">
        <v>90</v>
      </c>
      <c r="B94" s="250"/>
      <c r="C94" s="250"/>
      <c r="D94" s="250"/>
      <c r="E94" s="250"/>
      <c r="F94" s="250"/>
      <c r="G94" s="250"/>
      <c r="H94" s="250"/>
      <c r="I94" s="7">
        <v>87</v>
      </c>
      <c r="J94" s="12"/>
      <c r="K94" s="12"/>
    </row>
    <row r="95" spans="1:11">
      <c r="A95" s="250" t="s">
        <v>91</v>
      </c>
      <c r="B95" s="250"/>
      <c r="C95" s="250"/>
      <c r="D95" s="250"/>
      <c r="E95" s="250"/>
      <c r="F95" s="250"/>
      <c r="G95" s="250"/>
      <c r="H95" s="250"/>
      <c r="I95" s="7">
        <v>88</v>
      </c>
      <c r="J95" s="12">
        <v>19355803</v>
      </c>
      <c r="K95" s="12">
        <v>15509400</v>
      </c>
    </row>
    <row r="96" spans="1:11">
      <c r="A96" s="250" t="s">
        <v>92</v>
      </c>
      <c r="B96" s="250"/>
      <c r="C96" s="250"/>
      <c r="D96" s="250"/>
      <c r="E96" s="250"/>
      <c r="F96" s="250"/>
      <c r="G96" s="250"/>
      <c r="H96" s="250"/>
      <c r="I96" s="7">
        <v>89</v>
      </c>
      <c r="J96" s="9"/>
      <c r="K96" s="12"/>
    </row>
    <row r="97" spans="1:11">
      <c r="A97" s="250" t="s">
        <v>37</v>
      </c>
      <c r="B97" s="250"/>
      <c r="C97" s="250"/>
      <c r="D97" s="250"/>
      <c r="E97" s="250"/>
      <c r="F97" s="250"/>
      <c r="G97" s="250"/>
      <c r="H97" s="250"/>
      <c r="I97" s="7">
        <v>90</v>
      </c>
      <c r="J97" s="9"/>
      <c r="K97" s="9"/>
    </row>
    <row r="98" spans="1:11">
      <c r="A98" s="250" t="s">
        <v>35</v>
      </c>
      <c r="B98" s="250"/>
      <c r="C98" s="250"/>
      <c r="D98" s="250"/>
      <c r="E98" s="250"/>
      <c r="F98" s="250"/>
      <c r="G98" s="250"/>
      <c r="H98" s="250"/>
      <c r="I98" s="7">
        <v>91</v>
      </c>
      <c r="J98" s="9">
        <v>987636</v>
      </c>
      <c r="K98" s="9">
        <v>791909</v>
      </c>
    </row>
    <row r="99" spans="1:11">
      <c r="A99" s="250" t="s">
        <v>36</v>
      </c>
      <c r="B99" s="250"/>
      <c r="C99" s="250"/>
      <c r="D99" s="250"/>
      <c r="E99" s="250"/>
      <c r="F99" s="250"/>
      <c r="G99" s="250"/>
      <c r="H99" s="250"/>
      <c r="I99" s="7">
        <v>92</v>
      </c>
      <c r="J99" s="9">
        <v>42339892</v>
      </c>
      <c r="K99" s="9">
        <v>42059102</v>
      </c>
    </row>
    <row r="100" spans="1:11">
      <c r="A100" s="238" t="s">
        <v>104</v>
      </c>
      <c r="B100" s="238"/>
      <c r="C100" s="238"/>
      <c r="D100" s="238"/>
      <c r="E100" s="238"/>
      <c r="F100" s="238"/>
      <c r="G100" s="238"/>
      <c r="H100" s="238"/>
      <c r="I100" s="7">
        <v>93</v>
      </c>
      <c r="J100" s="10">
        <f>J101+J102+J103+J104+J105+J106+J107+J108+J109+J110+J111+J112</f>
        <v>80827723</v>
      </c>
      <c r="K100" s="10">
        <f>K101+K102+K103+K104+K105+K106+K107+K108+K109+K110+K111+K112</f>
        <v>105794162</v>
      </c>
    </row>
    <row r="101" spans="1:11">
      <c r="A101" s="250" t="s">
        <v>53</v>
      </c>
      <c r="B101" s="250"/>
      <c r="C101" s="250"/>
      <c r="D101" s="250"/>
      <c r="E101" s="250"/>
      <c r="F101" s="250"/>
      <c r="G101" s="250"/>
      <c r="H101" s="250"/>
      <c r="I101" s="7">
        <v>94</v>
      </c>
      <c r="J101" s="11"/>
      <c r="K101" s="11"/>
    </row>
    <row r="102" spans="1:11">
      <c r="A102" s="250" t="s">
        <v>89</v>
      </c>
      <c r="B102" s="250"/>
      <c r="C102" s="250"/>
      <c r="D102" s="250"/>
      <c r="E102" s="250"/>
      <c r="F102" s="250"/>
      <c r="G102" s="250"/>
      <c r="H102" s="250"/>
      <c r="I102" s="7">
        <v>95</v>
      </c>
      <c r="J102" s="11">
        <v>2092092</v>
      </c>
      <c r="K102" s="11">
        <v>3565438</v>
      </c>
    </row>
    <row r="103" spans="1:11">
      <c r="A103" s="250" t="s">
        <v>0</v>
      </c>
      <c r="B103" s="250"/>
      <c r="C103" s="250"/>
      <c r="D103" s="250"/>
      <c r="E103" s="250"/>
      <c r="F103" s="250"/>
      <c r="G103" s="250"/>
      <c r="H103" s="250"/>
      <c r="I103" s="7">
        <v>96</v>
      </c>
      <c r="J103" s="9">
        <v>13901809</v>
      </c>
      <c r="K103" s="9">
        <v>30028356</v>
      </c>
    </row>
    <row r="104" spans="1:11">
      <c r="A104" s="250" t="s">
        <v>90</v>
      </c>
      <c r="B104" s="250"/>
      <c r="C104" s="250"/>
      <c r="D104" s="250"/>
      <c r="E104" s="250"/>
      <c r="F104" s="250"/>
      <c r="G104" s="250"/>
      <c r="H104" s="250"/>
      <c r="I104" s="7">
        <v>97</v>
      </c>
      <c r="J104" s="9">
        <v>1221971</v>
      </c>
      <c r="K104" s="9">
        <v>2783244</v>
      </c>
    </row>
    <row r="105" spans="1:11">
      <c r="A105" s="250" t="s">
        <v>91</v>
      </c>
      <c r="B105" s="250"/>
      <c r="C105" s="250"/>
      <c r="D105" s="250"/>
      <c r="E105" s="250"/>
      <c r="F105" s="250"/>
      <c r="G105" s="250"/>
      <c r="H105" s="250"/>
      <c r="I105" s="7">
        <v>98</v>
      </c>
      <c r="J105" s="9">
        <v>42844475</v>
      </c>
      <c r="K105" s="9">
        <v>45731247</v>
      </c>
    </row>
    <row r="106" spans="1:11">
      <c r="A106" s="250" t="s">
        <v>92</v>
      </c>
      <c r="B106" s="250"/>
      <c r="C106" s="250"/>
      <c r="D106" s="250"/>
      <c r="E106" s="250"/>
      <c r="F106" s="250"/>
      <c r="G106" s="250"/>
      <c r="H106" s="250"/>
      <c r="I106" s="7">
        <v>99</v>
      </c>
      <c r="J106" s="9"/>
      <c r="K106" s="9"/>
    </row>
    <row r="107" spans="1:11">
      <c r="A107" s="250" t="s">
        <v>37</v>
      </c>
      <c r="B107" s="250"/>
      <c r="C107" s="250"/>
      <c r="D107" s="250"/>
      <c r="E107" s="250"/>
      <c r="F107" s="250"/>
      <c r="G107" s="250"/>
      <c r="H107" s="250"/>
      <c r="I107" s="7">
        <v>100</v>
      </c>
      <c r="J107" s="9"/>
      <c r="K107" s="9"/>
    </row>
    <row r="108" spans="1:11">
      <c r="A108" s="250" t="s">
        <v>38</v>
      </c>
      <c r="B108" s="250"/>
      <c r="C108" s="250"/>
      <c r="D108" s="250"/>
      <c r="E108" s="250"/>
      <c r="F108" s="250"/>
      <c r="G108" s="250"/>
      <c r="H108" s="250"/>
      <c r="I108" s="7">
        <v>101</v>
      </c>
      <c r="J108" s="9">
        <v>5373921</v>
      </c>
      <c r="K108" s="9">
        <v>8388245</v>
      </c>
    </row>
    <row r="109" spans="1:11">
      <c r="A109" s="250" t="s">
        <v>39</v>
      </c>
      <c r="B109" s="250"/>
      <c r="C109" s="250"/>
      <c r="D109" s="250"/>
      <c r="E109" s="250"/>
      <c r="F109" s="250"/>
      <c r="G109" s="250"/>
      <c r="H109" s="250"/>
      <c r="I109" s="7">
        <v>102</v>
      </c>
      <c r="J109" s="9">
        <v>11656073</v>
      </c>
      <c r="K109" s="9">
        <v>11361906</v>
      </c>
    </row>
    <row r="110" spans="1:11">
      <c r="A110" s="250" t="s">
        <v>42</v>
      </c>
      <c r="B110" s="250"/>
      <c r="C110" s="250"/>
      <c r="D110" s="250"/>
      <c r="E110" s="250"/>
      <c r="F110" s="250"/>
      <c r="G110" s="250"/>
      <c r="H110" s="250"/>
      <c r="I110" s="7">
        <v>103</v>
      </c>
      <c r="J110" s="9"/>
      <c r="K110" s="9"/>
    </row>
    <row r="111" spans="1:11">
      <c r="A111" s="250" t="s">
        <v>40</v>
      </c>
      <c r="B111" s="250"/>
      <c r="C111" s="250"/>
      <c r="D111" s="250"/>
      <c r="E111" s="250"/>
      <c r="F111" s="250"/>
      <c r="G111" s="250"/>
      <c r="H111" s="250"/>
      <c r="I111" s="7">
        <v>104</v>
      </c>
      <c r="J111" s="9"/>
      <c r="K111" s="9"/>
    </row>
    <row r="112" spans="1:11">
      <c r="A112" s="250" t="s">
        <v>41</v>
      </c>
      <c r="B112" s="250"/>
      <c r="C112" s="250"/>
      <c r="D112" s="250"/>
      <c r="E112" s="250"/>
      <c r="F112" s="250"/>
      <c r="G112" s="250"/>
      <c r="H112" s="250"/>
      <c r="I112" s="7">
        <v>105</v>
      </c>
      <c r="J112" s="9">
        <v>3737382</v>
      </c>
      <c r="K112" s="9">
        <v>3935726</v>
      </c>
    </row>
    <row r="113" spans="1:11">
      <c r="A113" s="238" t="s">
        <v>1</v>
      </c>
      <c r="B113" s="238"/>
      <c r="C113" s="238"/>
      <c r="D113" s="238"/>
      <c r="E113" s="238"/>
      <c r="F113" s="238"/>
      <c r="G113" s="238"/>
      <c r="H113" s="238"/>
      <c r="I113" s="7">
        <v>106</v>
      </c>
      <c r="J113" s="10">
        <v>300207</v>
      </c>
      <c r="K113" s="10">
        <v>908859</v>
      </c>
    </row>
    <row r="114" spans="1:11">
      <c r="A114" s="238" t="s">
        <v>105</v>
      </c>
      <c r="B114" s="238"/>
      <c r="C114" s="238"/>
      <c r="D114" s="238"/>
      <c r="E114" s="238"/>
      <c r="F114" s="238"/>
      <c r="G114" s="238"/>
      <c r="H114" s="238"/>
      <c r="I114" s="7">
        <v>107</v>
      </c>
      <c r="J114" s="8">
        <f>+J69+J86+J90+J100+J113</f>
        <v>454097151</v>
      </c>
      <c r="K114" s="8">
        <f>+K69+K86+K90+K100+K113</f>
        <v>460819018</v>
      </c>
    </row>
    <row r="115" spans="1:11">
      <c r="A115" s="238" t="s">
        <v>11</v>
      </c>
      <c r="B115" s="238"/>
      <c r="C115" s="238"/>
      <c r="D115" s="238"/>
      <c r="E115" s="238"/>
      <c r="F115" s="238"/>
      <c r="G115" s="238"/>
      <c r="H115" s="238"/>
      <c r="I115" s="7">
        <v>108</v>
      </c>
      <c r="J115" s="10">
        <v>16791468</v>
      </c>
      <c r="K115" s="10">
        <v>11343866</v>
      </c>
    </row>
    <row r="116" spans="1:11">
      <c r="A116" s="239" t="s">
        <v>106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>
      <c r="A117" s="243" t="s">
        <v>72</v>
      </c>
      <c r="B117" s="244"/>
      <c r="C117" s="244"/>
      <c r="D117" s="244"/>
      <c r="E117" s="244"/>
      <c r="F117" s="244"/>
      <c r="G117" s="244"/>
      <c r="H117" s="244"/>
      <c r="I117" s="245"/>
      <c r="J117" s="245"/>
      <c r="K117" s="246"/>
    </row>
    <row r="118" spans="1:11">
      <c r="A118" s="247" t="s">
        <v>2</v>
      </c>
      <c r="B118" s="248"/>
      <c r="C118" s="248"/>
      <c r="D118" s="248"/>
      <c r="E118" s="248"/>
      <c r="F118" s="248"/>
      <c r="G118" s="248"/>
      <c r="H118" s="249"/>
      <c r="I118" s="15">
        <v>109</v>
      </c>
      <c r="J118" s="16">
        <f>+J69</f>
        <v>225519192</v>
      </c>
      <c r="K118" s="16">
        <f>+K69</f>
        <v>218381286</v>
      </c>
    </row>
    <row r="119" spans="1:11">
      <c r="A119" s="231" t="s">
        <v>3</v>
      </c>
      <c r="B119" s="232"/>
      <c r="C119" s="232"/>
      <c r="D119" s="232"/>
      <c r="E119" s="232"/>
      <c r="F119" s="232"/>
      <c r="G119" s="232"/>
      <c r="H119" s="233"/>
      <c r="I119" s="17">
        <v>110</v>
      </c>
      <c r="J119" s="18"/>
      <c r="K119" s="18"/>
    </row>
    <row r="120" spans="1:11">
      <c r="A120" s="234" t="s">
        <v>94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s="19" customFormat="1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  <row r="122" spans="1:11">
      <c r="J122" s="20"/>
      <c r="K122" s="20"/>
    </row>
    <row r="123" spans="1:11">
      <c r="J123" s="20"/>
      <c r="K123" s="20"/>
    </row>
    <row r="124" spans="1:11" s="21" customFormat="1" ht="10.5" customHeight="1"/>
    <row r="125" spans="1:11" s="21" customFormat="1">
      <c r="K125" s="22"/>
    </row>
    <row r="126" spans="1:11" s="21" customFormat="1"/>
    <row r="127" spans="1:11" s="21" customFormat="1"/>
    <row r="128" spans="1:11" s="21" customFormat="1">
      <c r="K128" s="23"/>
    </row>
  </sheetData>
  <mergeCells count="121">
    <mergeCell ref="A5:H5"/>
    <mergeCell ref="A6:K6"/>
    <mergeCell ref="A1:K1"/>
    <mergeCell ref="A2:K2"/>
    <mergeCell ref="A4:H4"/>
    <mergeCell ref="A3:K3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phoneticPr fontId="0" type="noConversion"/>
  <dataValidations count="5">
    <dataValidation type="whole" operator="notEqual" allowBlank="1" showInputMessage="1" showErrorMessage="1" errorTitle="Pogrešan unos" error="Mogu se unijeti samo cjelobrojne vrijednosti." sqref="J87 J119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8:J115 K87:K115 K125 J72:K77 J70:K70 J86:K86 J79:K84 J7:K67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zoomScaleNormal="100" zoomScaleSheetLayoutView="100" workbookViewId="0">
      <selection activeCell="L62" sqref="L62"/>
    </sheetView>
  </sheetViews>
  <sheetFormatPr defaultRowHeight="12.75"/>
  <cols>
    <col min="1" max="1" width="11.7109375" style="1" customWidth="1"/>
    <col min="2" max="2" width="6.42578125" style="1" customWidth="1"/>
    <col min="3" max="3" width="7.140625" style="1" customWidth="1"/>
    <col min="4" max="4" width="6.7109375" style="1" customWidth="1"/>
    <col min="5" max="5" width="7" style="1" customWidth="1"/>
    <col min="6" max="6" width="6.85546875" style="1" customWidth="1"/>
    <col min="7" max="7" width="8" style="1" customWidth="1"/>
    <col min="8" max="8" width="15.5703125" style="1" customWidth="1"/>
    <col min="9" max="9" width="7.7109375" style="1" customWidth="1"/>
    <col min="10" max="10" width="12.5703125" style="20" customWidth="1"/>
    <col min="11" max="11" width="12.42578125" style="20" customWidth="1"/>
    <col min="12" max="12" width="12.85546875" style="20" customWidth="1"/>
    <col min="13" max="13" width="12.28515625" style="20" customWidth="1"/>
    <col min="14" max="16384" width="9.140625" style="1"/>
  </cols>
  <sheetData>
    <row r="1" spans="1:13" s="24" customFormat="1" ht="21.75" customHeight="1">
      <c r="A1" s="260" t="s">
        <v>172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24" customFormat="1" ht="12.75" customHeight="1">
      <c r="A2" s="261" t="s">
        <v>313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68" t="s">
        <v>173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5.5">
      <c r="A4" s="269" t="s">
        <v>13</v>
      </c>
      <c r="B4" s="269"/>
      <c r="C4" s="269"/>
      <c r="D4" s="269"/>
      <c r="E4" s="269"/>
      <c r="F4" s="269"/>
      <c r="G4" s="269"/>
      <c r="H4" s="269"/>
      <c r="I4" s="2" t="s">
        <v>97</v>
      </c>
      <c r="J4" s="270" t="s">
        <v>95</v>
      </c>
      <c r="K4" s="270"/>
      <c r="L4" s="270" t="s">
        <v>96</v>
      </c>
      <c r="M4" s="270"/>
    </row>
    <row r="5" spans="1:13">
      <c r="A5" s="269"/>
      <c r="B5" s="269"/>
      <c r="C5" s="269"/>
      <c r="D5" s="269"/>
      <c r="E5" s="269"/>
      <c r="F5" s="269"/>
      <c r="G5" s="269"/>
      <c r="H5" s="269"/>
      <c r="I5" s="2"/>
      <c r="J5" s="28" t="s">
        <v>174</v>
      </c>
      <c r="K5" s="28" t="s">
        <v>175</v>
      </c>
      <c r="L5" s="28" t="s">
        <v>174</v>
      </c>
      <c r="M5" s="28" t="s">
        <v>175</v>
      </c>
    </row>
    <row r="6" spans="1:13">
      <c r="A6" s="269">
        <v>1</v>
      </c>
      <c r="B6" s="269"/>
      <c r="C6" s="269"/>
      <c r="D6" s="269"/>
      <c r="E6" s="269"/>
      <c r="F6" s="269"/>
      <c r="G6" s="269"/>
      <c r="H6" s="269"/>
      <c r="I6" s="29">
        <v>2</v>
      </c>
      <c r="J6" s="28">
        <v>3</v>
      </c>
      <c r="K6" s="28">
        <v>4</v>
      </c>
      <c r="L6" s="28">
        <v>5</v>
      </c>
      <c r="M6" s="28">
        <v>6</v>
      </c>
    </row>
    <row r="7" spans="1:13">
      <c r="A7" s="255" t="s">
        <v>176</v>
      </c>
      <c r="B7" s="255"/>
      <c r="C7" s="255"/>
      <c r="D7" s="255"/>
      <c r="E7" s="255"/>
      <c r="F7" s="255"/>
      <c r="G7" s="255"/>
      <c r="H7" s="255"/>
      <c r="I7" s="5">
        <v>111</v>
      </c>
      <c r="J7" s="30">
        <f>SUM(J8:J9)</f>
        <v>97036185</v>
      </c>
      <c r="K7" s="30">
        <f>SUM(K8:K9)</f>
        <v>61678191</v>
      </c>
      <c r="L7" s="30">
        <f>SUM(L8:L9)</f>
        <v>88085936</v>
      </c>
      <c r="M7" s="30">
        <f>SUM(M8:M9)</f>
        <v>50964513</v>
      </c>
    </row>
    <row r="8" spans="1:13">
      <c r="A8" s="255" t="s">
        <v>177</v>
      </c>
      <c r="B8" s="255"/>
      <c r="C8" s="255"/>
      <c r="D8" s="255"/>
      <c r="E8" s="255"/>
      <c r="F8" s="255"/>
      <c r="G8" s="255"/>
      <c r="H8" s="255"/>
      <c r="I8" s="5">
        <v>112</v>
      </c>
      <c r="J8" s="31">
        <v>95401962</v>
      </c>
      <c r="K8" s="31">
        <v>61069612</v>
      </c>
      <c r="L8" s="31">
        <v>86572765</v>
      </c>
      <c r="M8" s="31">
        <v>50226783</v>
      </c>
    </row>
    <row r="9" spans="1:13">
      <c r="A9" s="255" t="s">
        <v>178</v>
      </c>
      <c r="B9" s="255"/>
      <c r="C9" s="255"/>
      <c r="D9" s="255"/>
      <c r="E9" s="255"/>
      <c r="F9" s="255"/>
      <c r="G9" s="255"/>
      <c r="H9" s="255"/>
      <c r="I9" s="5">
        <v>113</v>
      </c>
      <c r="J9" s="31">
        <v>1634223</v>
      </c>
      <c r="K9" s="31">
        <v>608579</v>
      </c>
      <c r="L9" s="31">
        <v>1513171</v>
      </c>
      <c r="M9" s="31">
        <v>737730</v>
      </c>
    </row>
    <row r="10" spans="1:13">
      <c r="A10" s="255" t="s">
        <v>179</v>
      </c>
      <c r="B10" s="255"/>
      <c r="C10" s="255"/>
      <c r="D10" s="255"/>
      <c r="E10" s="255"/>
      <c r="F10" s="255"/>
      <c r="G10" s="255"/>
      <c r="H10" s="255"/>
      <c r="I10" s="5">
        <v>114</v>
      </c>
      <c r="J10" s="30">
        <f>J11+J12+J16+J20+J21+J22+J25+J26</f>
        <v>102896241</v>
      </c>
      <c r="K10" s="30">
        <f>K11+K12+K16+K20+K21+K22+K25+K26</f>
        <v>62041935</v>
      </c>
      <c r="L10" s="30">
        <f>L11+L12+L16+L20+L21+L22+L25+L26</f>
        <v>93799693</v>
      </c>
      <c r="M10" s="30">
        <f>M11+M12+M16+M20+M21+M22+M25+M26</f>
        <v>53088488</v>
      </c>
    </row>
    <row r="11" spans="1:13">
      <c r="A11" s="255" t="s">
        <v>180</v>
      </c>
      <c r="B11" s="255"/>
      <c r="C11" s="255"/>
      <c r="D11" s="255"/>
      <c r="E11" s="255"/>
      <c r="F11" s="255"/>
      <c r="G11" s="255"/>
      <c r="H11" s="255"/>
      <c r="I11" s="5">
        <v>115</v>
      </c>
      <c r="J11" s="32">
        <v>311990</v>
      </c>
      <c r="K11" s="32">
        <v>2467445</v>
      </c>
      <c r="L11" s="32">
        <v>-4399677</v>
      </c>
      <c r="M11" s="32">
        <v>-1818107</v>
      </c>
    </row>
    <row r="12" spans="1:13">
      <c r="A12" s="255" t="s">
        <v>181</v>
      </c>
      <c r="B12" s="255"/>
      <c r="C12" s="255"/>
      <c r="D12" s="255"/>
      <c r="E12" s="255"/>
      <c r="F12" s="255"/>
      <c r="G12" s="255"/>
      <c r="H12" s="255"/>
      <c r="I12" s="5">
        <v>116</v>
      </c>
      <c r="J12" s="30">
        <f>J13+J14+J15</f>
        <v>51899396</v>
      </c>
      <c r="K12" s="30">
        <f>K13+K14+K15</f>
        <v>34251167</v>
      </c>
      <c r="L12" s="30">
        <f>L13+L14+L15</f>
        <v>47727523</v>
      </c>
      <c r="M12" s="30">
        <f>M13+M14+M15</f>
        <v>29410190</v>
      </c>
    </row>
    <row r="13" spans="1:13">
      <c r="A13" s="271" t="s">
        <v>182</v>
      </c>
      <c r="B13" s="271"/>
      <c r="C13" s="271"/>
      <c r="D13" s="271"/>
      <c r="E13" s="271"/>
      <c r="F13" s="271"/>
      <c r="G13" s="271"/>
      <c r="H13" s="271"/>
      <c r="I13" s="5">
        <v>117</v>
      </c>
      <c r="J13" s="9">
        <v>26060620</v>
      </c>
      <c r="K13" s="9">
        <v>15398349</v>
      </c>
      <c r="L13" s="9">
        <v>23900304</v>
      </c>
      <c r="M13" s="31">
        <v>12501792</v>
      </c>
    </row>
    <row r="14" spans="1:13">
      <c r="A14" s="271" t="s">
        <v>183</v>
      </c>
      <c r="B14" s="271"/>
      <c r="C14" s="271"/>
      <c r="D14" s="271"/>
      <c r="E14" s="271"/>
      <c r="F14" s="271"/>
      <c r="G14" s="271"/>
      <c r="H14" s="271"/>
      <c r="I14" s="5">
        <v>118</v>
      </c>
      <c r="J14" s="9">
        <v>17317716</v>
      </c>
      <c r="K14" s="9">
        <v>13314072</v>
      </c>
      <c r="L14" s="9">
        <v>16290689</v>
      </c>
      <c r="M14" s="31">
        <v>12592201</v>
      </c>
    </row>
    <row r="15" spans="1:13">
      <c r="A15" s="271" t="s">
        <v>184</v>
      </c>
      <c r="B15" s="271"/>
      <c r="C15" s="271"/>
      <c r="D15" s="271"/>
      <c r="E15" s="271"/>
      <c r="F15" s="271"/>
      <c r="G15" s="271"/>
      <c r="H15" s="271"/>
      <c r="I15" s="5">
        <v>119</v>
      </c>
      <c r="J15" s="9">
        <v>8521060</v>
      </c>
      <c r="K15" s="9">
        <v>5538746</v>
      </c>
      <c r="L15" s="9">
        <v>7536530</v>
      </c>
      <c r="M15" s="31">
        <v>4316197</v>
      </c>
    </row>
    <row r="16" spans="1:13">
      <c r="A16" s="255" t="s">
        <v>185</v>
      </c>
      <c r="B16" s="255"/>
      <c r="C16" s="255"/>
      <c r="D16" s="255"/>
      <c r="E16" s="255"/>
      <c r="F16" s="255"/>
      <c r="G16" s="255"/>
      <c r="H16" s="255"/>
      <c r="I16" s="5">
        <v>120</v>
      </c>
      <c r="J16" s="30">
        <f>SUM(J17:J19)</f>
        <v>36812360</v>
      </c>
      <c r="K16" s="30">
        <f>SUM(K17:K19)</f>
        <v>18519403</v>
      </c>
      <c r="L16" s="30">
        <f>SUM(L17:L19)</f>
        <v>37104714</v>
      </c>
      <c r="M16" s="30">
        <f>SUM(M17:M19)</f>
        <v>18418718</v>
      </c>
    </row>
    <row r="17" spans="1:13">
      <c r="A17" s="271" t="s">
        <v>186</v>
      </c>
      <c r="B17" s="271"/>
      <c r="C17" s="271"/>
      <c r="D17" s="271"/>
      <c r="E17" s="271"/>
      <c r="F17" s="271"/>
      <c r="G17" s="271"/>
      <c r="H17" s="271"/>
      <c r="I17" s="5">
        <v>121</v>
      </c>
      <c r="J17" s="33">
        <v>24028772</v>
      </c>
      <c r="K17" s="33">
        <v>12091654</v>
      </c>
      <c r="L17" s="33">
        <v>24194993</v>
      </c>
      <c r="M17" s="34">
        <v>12010584</v>
      </c>
    </row>
    <row r="18" spans="1:13">
      <c r="A18" s="271" t="s">
        <v>187</v>
      </c>
      <c r="B18" s="271"/>
      <c r="C18" s="271"/>
      <c r="D18" s="271"/>
      <c r="E18" s="271"/>
      <c r="F18" s="271"/>
      <c r="G18" s="271"/>
      <c r="H18" s="271"/>
      <c r="I18" s="5">
        <v>122</v>
      </c>
      <c r="J18" s="33">
        <v>7342455</v>
      </c>
      <c r="K18" s="33">
        <v>3694208</v>
      </c>
      <c r="L18" s="33">
        <v>7430925</v>
      </c>
      <c r="M18" s="34">
        <v>3689410</v>
      </c>
    </row>
    <row r="19" spans="1:13">
      <c r="A19" s="271" t="s">
        <v>188</v>
      </c>
      <c r="B19" s="271"/>
      <c r="C19" s="271"/>
      <c r="D19" s="271"/>
      <c r="E19" s="271"/>
      <c r="F19" s="271"/>
      <c r="G19" s="271"/>
      <c r="H19" s="271"/>
      <c r="I19" s="5">
        <v>123</v>
      </c>
      <c r="J19" s="33">
        <v>5441133</v>
      </c>
      <c r="K19" s="33">
        <v>2733541</v>
      </c>
      <c r="L19" s="33">
        <v>5478796</v>
      </c>
      <c r="M19" s="34">
        <v>2718724</v>
      </c>
    </row>
    <row r="20" spans="1:13">
      <c r="A20" s="255" t="s">
        <v>189</v>
      </c>
      <c r="B20" s="255"/>
      <c r="C20" s="255"/>
      <c r="D20" s="255"/>
      <c r="E20" s="255"/>
      <c r="F20" s="255"/>
      <c r="G20" s="255"/>
      <c r="H20" s="255"/>
      <c r="I20" s="5">
        <v>124</v>
      </c>
      <c r="J20" s="35">
        <v>4182774</v>
      </c>
      <c r="K20" s="35">
        <v>2086673</v>
      </c>
      <c r="L20" s="35">
        <v>4039025</v>
      </c>
      <c r="M20" s="35">
        <v>2024677</v>
      </c>
    </row>
    <row r="21" spans="1:13">
      <c r="A21" s="255" t="s">
        <v>190</v>
      </c>
      <c r="B21" s="255"/>
      <c r="C21" s="255"/>
      <c r="D21" s="255"/>
      <c r="E21" s="255"/>
      <c r="F21" s="255"/>
      <c r="G21" s="255"/>
      <c r="H21" s="255"/>
      <c r="I21" s="5">
        <v>125</v>
      </c>
      <c r="J21" s="35">
        <v>9013159</v>
      </c>
      <c r="K21" s="35">
        <v>4698535</v>
      </c>
      <c r="L21" s="35">
        <v>8391357</v>
      </c>
      <c r="M21" s="35">
        <v>4380182</v>
      </c>
    </row>
    <row r="22" spans="1:13">
      <c r="A22" s="255" t="s">
        <v>191</v>
      </c>
      <c r="B22" s="255"/>
      <c r="C22" s="255"/>
      <c r="D22" s="255"/>
      <c r="E22" s="255"/>
      <c r="F22" s="255"/>
      <c r="G22" s="255"/>
      <c r="H22" s="255"/>
      <c r="I22" s="5">
        <v>126</v>
      </c>
      <c r="J22" s="30">
        <f>J23+J24</f>
        <v>4335</v>
      </c>
      <c r="K22" s="30">
        <f>K23+K24</f>
        <v>4335</v>
      </c>
      <c r="L22" s="30">
        <f>L23+L24</f>
        <v>66937</v>
      </c>
      <c r="M22" s="30">
        <f>M23+M24</f>
        <v>66376</v>
      </c>
    </row>
    <row r="23" spans="1:13">
      <c r="A23" s="271" t="s">
        <v>192</v>
      </c>
      <c r="B23" s="271"/>
      <c r="C23" s="271"/>
      <c r="D23" s="271"/>
      <c r="E23" s="271"/>
      <c r="F23" s="271"/>
      <c r="G23" s="271"/>
      <c r="H23" s="271"/>
      <c r="I23" s="5">
        <v>127</v>
      </c>
      <c r="J23" s="6"/>
      <c r="K23" s="6"/>
      <c r="L23" s="6"/>
      <c r="M23" s="6"/>
    </row>
    <row r="24" spans="1:13">
      <c r="A24" s="271" t="s">
        <v>193</v>
      </c>
      <c r="B24" s="271"/>
      <c r="C24" s="271"/>
      <c r="D24" s="271"/>
      <c r="E24" s="271"/>
      <c r="F24" s="271"/>
      <c r="G24" s="271"/>
      <c r="H24" s="271"/>
      <c r="I24" s="5">
        <v>128</v>
      </c>
      <c r="J24" s="31">
        <v>4335</v>
      </c>
      <c r="K24" s="31">
        <v>4335</v>
      </c>
      <c r="L24" s="31">
        <v>66937</v>
      </c>
      <c r="M24" s="31">
        <v>66376</v>
      </c>
    </row>
    <row r="25" spans="1:13">
      <c r="A25" s="255" t="s">
        <v>194</v>
      </c>
      <c r="B25" s="255"/>
      <c r="C25" s="255"/>
      <c r="D25" s="255"/>
      <c r="E25" s="255"/>
      <c r="F25" s="255"/>
      <c r="G25" s="255"/>
      <c r="H25" s="255"/>
      <c r="I25" s="5">
        <v>129</v>
      </c>
      <c r="J25" s="6"/>
      <c r="K25" s="6"/>
      <c r="L25" s="6"/>
      <c r="M25" s="6"/>
    </row>
    <row r="26" spans="1:13">
      <c r="A26" s="255" t="s">
        <v>195</v>
      </c>
      <c r="B26" s="255"/>
      <c r="C26" s="255"/>
      <c r="D26" s="255"/>
      <c r="E26" s="255"/>
      <c r="F26" s="255"/>
      <c r="G26" s="255"/>
      <c r="H26" s="255"/>
      <c r="I26" s="5">
        <v>130</v>
      </c>
      <c r="J26" s="32">
        <v>672227</v>
      </c>
      <c r="K26" s="32">
        <v>14377</v>
      </c>
      <c r="L26" s="32">
        <v>869814</v>
      </c>
      <c r="M26" s="35">
        <v>606452</v>
      </c>
    </row>
    <row r="27" spans="1:13">
      <c r="A27" s="255" t="s">
        <v>196</v>
      </c>
      <c r="B27" s="255"/>
      <c r="C27" s="255"/>
      <c r="D27" s="255"/>
      <c r="E27" s="255"/>
      <c r="F27" s="255"/>
      <c r="G27" s="255"/>
      <c r="H27" s="255"/>
      <c r="I27" s="5">
        <v>131</v>
      </c>
      <c r="J27" s="30">
        <f>J28+J29+J30+J31+J32</f>
        <v>1232025</v>
      </c>
      <c r="K27" s="30">
        <f>K28+K29+K30+K31+K32</f>
        <v>964589</v>
      </c>
      <c r="L27" s="30">
        <f>L28+L29+L30+L31+L32</f>
        <v>2416665</v>
      </c>
      <c r="M27" s="30">
        <f>M28+M29+M30+M31+M32</f>
        <v>734935</v>
      </c>
    </row>
    <row r="28" spans="1:13" ht="39" customHeight="1">
      <c r="A28" s="255" t="s">
        <v>197</v>
      </c>
      <c r="B28" s="255"/>
      <c r="C28" s="255"/>
      <c r="D28" s="255"/>
      <c r="E28" s="255"/>
      <c r="F28" s="255"/>
      <c r="G28" s="255"/>
      <c r="H28" s="255"/>
      <c r="I28" s="5">
        <v>132</v>
      </c>
      <c r="J28" s="36">
        <v>1232025</v>
      </c>
      <c r="K28" s="36">
        <v>964589</v>
      </c>
      <c r="L28" s="36">
        <v>2416665</v>
      </c>
      <c r="M28" s="36">
        <v>734935</v>
      </c>
    </row>
    <row r="29" spans="1:13" ht="37.15" customHeight="1">
      <c r="A29" s="255" t="s">
        <v>198</v>
      </c>
      <c r="B29" s="255"/>
      <c r="C29" s="255"/>
      <c r="D29" s="255"/>
      <c r="E29" s="255"/>
      <c r="F29" s="255"/>
      <c r="G29" s="255"/>
      <c r="H29" s="255"/>
      <c r="I29" s="5">
        <v>133</v>
      </c>
      <c r="J29" s="36"/>
      <c r="K29" s="36"/>
      <c r="L29" s="36"/>
      <c r="M29" s="36"/>
    </row>
    <row r="30" spans="1:13" ht="15" customHeight="1">
      <c r="A30" s="255" t="s">
        <v>199</v>
      </c>
      <c r="B30" s="255"/>
      <c r="C30" s="255"/>
      <c r="D30" s="255"/>
      <c r="E30" s="255"/>
      <c r="F30" s="255"/>
      <c r="G30" s="255"/>
      <c r="H30" s="255"/>
      <c r="I30" s="5">
        <v>134</v>
      </c>
      <c r="J30" s="31"/>
      <c r="K30" s="31"/>
      <c r="L30" s="31"/>
      <c r="M30" s="31"/>
    </row>
    <row r="31" spans="1:13">
      <c r="A31" s="255" t="s">
        <v>200</v>
      </c>
      <c r="B31" s="255"/>
      <c r="C31" s="255"/>
      <c r="D31" s="255"/>
      <c r="E31" s="255"/>
      <c r="F31" s="255"/>
      <c r="G31" s="255"/>
      <c r="H31" s="255"/>
      <c r="I31" s="5">
        <v>135</v>
      </c>
      <c r="J31" s="31"/>
      <c r="K31" s="31"/>
      <c r="L31" s="31"/>
      <c r="M31" s="31"/>
    </row>
    <row r="32" spans="1:13">
      <c r="A32" s="255" t="s">
        <v>201</v>
      </c>
      <c r="B32" s="255"/>
      <c r="C32" s="255"/>
      <c r="D32" s="255"/>
      <c r="E32" s="255"/>
      <c r="F32" s="255"/>
      <c r="G32" s="255"/>
      <c r="H32" s="255"/>
      <c r="I32" s="5">
        <v>136</v>
      </c>
      <c r="J32" s="31"/>
      <c r="K32" s="31"/>
      <c r="L32" s="31"/>
      <c r="M32" s="31"/>
    </row>
    <row r="33" spans="1:19">
      <c r="A33" s="255" t="s">
        <v>202</v>
      </c>
      <c r="B33" s="255"/>
      <c r="C33" s="255"/>
      <c r="D33" s="255"/>
      <c r="E33" s="255"/>
      <c r="F33" s="255"/>
      <c r="G33" s="255"/>
      <c r="H33" s="255"/>
      <c r="I33" s="5">
        <v>137</v>
      </c>
      <c r="J33" s="30">
        <f>J34+J35+J36+J37</f>
        <v>3702928</v>
      </c>
      <c r="K33" s="30">
        <f>K34+K35+K36+K37</f>
        <v>1958409</v>
      </c>
      <c r="L33" s="30">
        <f>L34+L35+L36+L37</f>
        <v>4379979</v>
      </c>
      <c r="M33" s="30">
        <f>M34+M35+M36+M37</f>
        <v>2499693</v>
      </c>
      <c r="P33" s="21"/>
      <c r="Q33" s="21"/>
      <c r="R33" s="23"/>
      <c r="S33" s="21"/>
    </row>
    <row r="34" spans="1:19" ht="37.5" customHeight="1">
      <c r="A34" s="255" t="s">
        <v>203</v>
      </c>
      <c r="B34" s="255"/>
      <c r="C34" s="255"/>
      <c r="D34" s="255"/>
      <c r="E34" s="255"/>
      <c r="F34" s="255"/>
      <c r="G34" s="255"/>
      <c r="H34" s="255"/>
      <c r="I34" s="5">
        <v>138</v>
      </c>
      <c r="J34" s="6"/>
      <c r="K34" s="6"/>
      <c r="L34" s="6"/>
      <c r="M34" s="6"/>
      <c r="P34" s="21"/>
      <c r="Q34" s="21"/>
      <c r="R34" s="21"/>
      <c r="S34" s="21"/>
    </row>
    <row r="35" spans="1:19" ht="37.5" customHeight="1">
      <c r="A35" s="272" t="s">
        <v>204</v>
      </c>
      <c r="B35" s="273"/>
      <c r="C35" s="273"/>
      <c r="D35" s="273"/>
      <c r="E35" s="273"/>
      <c r="F35" s="273"/>
      <c r="G35" s="273"/>
      <c r="H35" s="274"/>
      <c r="I35" s="5">
        <v>139</v>
      </c>
      <c r="J35" s="6">
        <v>3566369</v>
      </c>
      <c r="K35" s="37">
        <v>1876975</v>
      </c>
      <c r="L35" s="6">
        <v>4224878</v>
      </c>
      <c r="M35" s="37">
        <v>2416149</v>
      </c>
      <c r="P35" s="79"/>
      <c r="Q35" s="79"/>
      <c r="R35" s="23"/>
      <c r="S35" s="21"/>
    </row>
    <row r="36" spans="1:19">
      <c r="A36" s="255" t="s">
        <v>205</v>
      </c>
      <c r="B36" s="255"/>
      <c r="C36" s="255"/>
      <c r="D36" s="255"/>
      <c r="E36" s="255"/>
      <c r="F36" s="255"/>
      <c r="G36" s="255"/>
      <c r="H36" s="255"/>
      <c r="I36" s="5">
        <v>140</v>
      </c>
      <c r="J36" s="38"/>
      <c r="K36" s="38"/>
      <c r="L36" s="38"/>
      <c r="M36" s="37"/>
      <c r="P36" s="21"/>
      <c r="Q36" s="21"/>
      <c r="R36" s="21"/>
      <c r="S36" s="21"/>
    </row>
    <row r="37" spans="1:19">
      <c r="A37" s="255" t="s">
        <v>206</v>
      </c>
      <c r="B37" s="255"/>
      <c r="C37" s="255"/>
      <c r="D37" s="255"/>
      <c r="E37" s="255"/>
      <c r="F37" s="255"/>
      <c r="G37" s="255"/>
      <c r="H37" s="255"/>
      <c r="I37" s="5">
        <v>141</v>
      </c>
      <c r="J37" s="38">
        <v>136559</v>
      </c>
      <c r="K37" s="37">
        <v>81434</v>
      </c>
      <c r="L37" s="38">
        <v>155101</v>
      </c>
      <c r="M37" s="37">
        <v>83544</v>
      </c>
      <c r="P37" s="79"/>
      <c r="Q37" s="79"/>
      <c r="R37" s="23"/>
      <c r="S37" s="21"/>
    </row>
    <row r="38" spans="1:19">
      <c r="A38" s="255" t="s">
        <v>207</v>
      </c>
      <c r="B38" s="255"/>
      <c r="C38" s="255"/>
      <c r="D38" s="255"/>
      <c r="E38" s="255"/>
      <c r="F38" s="255"/>
      <c r="G38" s="255"/>
      <c r="H38" s="255"/>
      <c r="I38" s="5">
        <v>142</v>
      </c>
      <c r="J38" s="6"/>
      <c r="K38" s="6"/>
      <c r="L38" s="6"/>
      <c r="M38" s="6"/>
      <c r="P38" s="21"/>
      <c r="Q38" s="21"/>
      <c r="R38" s="21"/>
      <c r="S38" s="21"/>
    </row>
    <row r="39" spans="1:19">
      <c r="A39" s="255" t="s">
        <v>208</v>
      </c>
      <c r="B39" s="255"/>
      <c r="C39" s="255"/>
      <c r="D39" s="255"/>
      <c r="E39" s="255"/>
      <c r="F39" s="255"/>
      <c r="G39" s="255"/>
      <c r="H39" s="255"/>
      <c r="I39" s="5">
        <v>143</v>
      </c>
      <c r="J39" s="6"/>
      <c r="K39" s="6"/>
      <c r="L39" s="6"/>
      <c r="M39" s="6"/>
    </row>
    <row r="40" spans="1:19">
      <c r="A40" s="255" t="s">
        <v>209</v>
      </c>
      <c r="B40" s="255"/>
      <c r="C40" s="255"/>
      <c r="D40" s="255"/>
      <c r="E40" s="255"/>
      <c r="F40" s="255"/>
      <c r="G40" s="255"/>
      <c r="H40" s="255"/>
      <c r="I40" s="5">
        <v>144</v>
      </c>
      <c r="J40" s="6"/>
      <c r="K40" s="6"/>
      <c r="L40" s="6"/>
      <c r="M40" s="6"/>
    </row>
    <row r="41" spans="1:19">
      <c r="A41" s="255" t="s">
        <v>210</v>
      </c>
      <c r="B41" s="255"/>
      <c r="C41" s="255"/>
      <c r="D41" s="255"/>
      <c r="E41" s="255"/>
      <c r="F41" s="255"/>
      <c r="G41" s="255"/>
      <c r="H41" s="255"/>
      <c r="I41" s="5">
        <v>145</v>
      </c>
      <c r="J41" s="6"/>
      <c r="K41" s="6"/>
      <c r="L41" s="6"/>
      <c r="M41" s="6"/>
    </row>
    <row r="42" spans="1:19">
      <c r="A42" s="255" t="s">
        <v>211</v>
      </c>
      <c r="B42" s="255"/>
      <c r="C42" s="255"/>
      <c r="D42" s="255"/>
      <c r="E42" s="255"/>
      <c r="F42" s="255"/>
      <c r="G42" s="255"/>
      <c r="H42" s="255"/>
      <c r="I42" s="5">
        <v>146</v>
      </c>
      <c r="J42" s="30">
        <f>J7+J27+J38+J40</f>
        <v>98268210</v>
      </c>
      <c r="K42" s="30">
        <f>K7+K27+K38+K40</f>
        <v>62642780</v>
      </c>
      <c r="L42" s="30">
        <f>L7+L27+L38+L40</f>
        <v>90502601</v>
      </c>
      <c r="M42" s="30">
        <f>M7+M27+M38+M40</f>
        <v>51699448</v>
      </c>
    </row>
    <row r="43" spans="1:19">
      <c r="A43" s="255" t="s">
        <v>212</v>
      </c>
      <c r="B43" s="255"/>
      <c r="C43" s="255"/>
      <c r="D43" s="255"/>
      <c r="E43" s="255"/>
      <c r="F43" s="255"/>
      <c r="G43" s="255"/>
      <c r="H43" s="255"/>
      <c r="I43" s="5">
        <v>147</v>
      </c>
      <c r="J43" s="30">
        <f>J10+J33+J39+J41</f>
        <v>106599169</v>
      </c>
      <c r="K43" s="30">
        <f>K10+K33+K39+K41</f>
        <v>64000344</v>
      </c>
      <c r="L43" s="30">
        <f>L10+L33+L39+L41</f>
        <v>98179672</v>
      </c>
      <c r="M43" s="30">
        <f>M10+M33+M39+M41</f>
        <v>55588181</v>
      </c>
    </row>
    <row r="44" spans="1:19">
      <c r="A44" s="255" t="s">
        <v>213</v>
      </c>
      <c r="B44" s="255"/>
      <c r="C44" s="255"/>
      <c r="D44" s="255"/>
      <c r="E44" s="255"/>
      <c r="F44" s="255"/>
      <c r="G44" s="255"/>
      <c r="H44" s="255"/>
      <c r="I44" s="5">
        <v>148</v>
      </c>
      <c r="J44" s="30">
        <f>J42-J43</f>
        <v>-8330959</v>
      </c>
      <c r="K44" s="30">
        <f>K42-K43</f>
        <v>-1357564</v>
      </c>
      <c r="L44" s="30">
        <f>L42-L43</f>
        <v>-7677071</v>
      </c>
      <c r="M44" s="30">
        <f>M42-M43</f>
        <v>-3888733</v>
      </c>
    </row>
    <row r="45" spans="1:19">
      <c r="A45" s="275" t="s">
        <v>214</v>
      </c>
      <c r="B45" s="275"/>
      <c r="C45" s="275"/>
      <c r="D45" s="275"/>
      <c r="E45" s="275"/>
      <c r="F45" s="275"/>
      <c r="G45" s="275"/>
      <c r="H45" s="275"/>
      <c r="I45" s="5">
        <v>149</v>
      </c>
      <c r="J45" s="39"/>
      <c r="K45" s="39"/>
      <c r="L45" s="39"/>
      <c r="M45" s="39"/>
    </row>
    <row r="46" spans="1:19">
      <c r="A46" s="275" t="s">
        <v>215</v>
      </c>
      <c r="B46" s="275"/>
      <c r="C46" s="275"/>
      <c r="D46" s="275"/>
      <c r="E46" s="275"/>
      <c r="F46" s="275"/>
      <c r="G46" s="275"/>
      <c r="H46" s="275"/>
      <c r="I46" s="5">
        <v>150</v>
      </c>
      <c r="J46" s="39"/>
      <c r="K46" s="39"/>
      <c r="L46" s="39"/>
      <c r="M46" s="39"/>
    </row>
    <row r="47" spans="1:19">
      <c r="A47" s="255" t="s">
        <v>216</v>
      </c>
      <c r="B47" s="255"/>
      <c r="C47" s="255"/>
      <c r="D47" s="255"/>
      <c r="E47" s="255"/>
      <c r="F47" s="255"/>
      <c r="G47" s="255"/>
      <c r="H47" s="255"/>
      <c r="I47" s="5">
        <v>151</v>
      </c>
      <c r="J47" s="40"/>
      <c r="K47" s="41"/>
      <c r="L47" s="42"/>
      <c r="M47" s="43"/>
    </row>
    <row r="48" spans="1:19">
      <c r="A48" s="255" t="s">
        <v>217</v>
      </c>
      <c r="B48" s="255"/>
      <c r="C48" s="255"/>
      <c r="D48" s="255"/>
      <c r="E48" s="255"/>
      <c r="F48" s="255"/>
      <c r="G48" s="255"/>
      <c r="H48" s="255"/>
      <c r="I48" s="5">
        <v>152</v>
      </c>
      <c r="J48" s="30">
        <f>J44-J47</f>
        <v>-8330959</v>
      </c>
      <c r="K48" s="30">
        <f>K44-K47</f>
        <v>-1357564</v>
      </c>
      <c r="L48" s="30">
        <f>L44-L47</f>
        <v>-7677071</v>
      </c>
      <c r="M48" s="30">
        <f>M44-M47</f>
        <v>-3888733</v>
      </c>
    </row>
    <row r="49" spans="1:13">
      <c r="A49" s="275" t="s">
        <v>218</v>
      </c>
      <c r="B49" s="275"/>
      <c r="C49" s="275"/>
      <c r="D49" s="275"/>
      <c r="E49" s="275"/>
      <c r="F49" s="275"/>
      <c r="G49" s="275"/>
      <c r="H49" s="275"/>
      <c r="I49" s="5">
        <v>153</v>
      </c>
      <c r="J49" s="39"/>
      <c r="K49" s="39"/>
      <c r="L49" s="39"/>
      <c r="M49" s="39"/>
    </row>
    <row r="50" spans="1:13">
      <c r="A50" s="275" t="s">
        <v>219</v>
      </c>
      <c r="B50" s="275"/>
      <c r="C50" s="275"/>
      <c r="D50" s="275"/>
      <c r="E50" s="275"/>
      <c r="F50" s="275"/>
      <c r="G50" s="275"/>
      <c r="H50" s="275"/>
      <c r="I50" s="5">
        <v>154</v>
      </c>
      <c r="J50" s="39"/>
      <c r="K50" s="39"/>
      <c r="L50" s="39"/>
      <c r="M50" s="39"/>
    </row>
    <row r="51" spans="1:13" ht="12.75" customHeight="1">
      <c r="A51" s="255" t="s">
        <v>220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1:13" ht="12.75" customHeight="1">
      <c r="A52" s="255" t="s">
        <v>221</v>
      </c>
      <c r="B52" s="255"/>
      <c r="C52" s="255"/>
      <c r="D52" s="255"/>
      <c r="E52" s="255"/>
      <c r="F52" s="255"/>
      <c r="G52" s="255"/>
      <c r="H52" s="255"/>
      <c r="I52" s="44"/>
      <c r="J52" s="45"/>
      <c r="K52" s="45"/>
      <c r="L52" s="45"/>
      <c r="M52" s="46"/>
    </row>
    <row r="53" spans="1:13">
      <c r="A53" s="276" t="s">
        <v>222</v>
      </c>
      <c r="B53" s="276"/>
      <c r="C53" s="276"/>
      <c r="D53" s="276"/>
      <c r="E53" s="276"/>
      <c r="F53" s="276"/>
      <c r="G53" s="276"/>
      <c r="H53" s="276"/>
      <c r="I53" s="5">
        <v>155</v>
      </c>
      <c r="J53" s="39"/>
      <c r="K53" s="39"/>
      <c r="L53" s="39"/>
      <c r="M53" s="39"/>
    </row>
    <row r="54" spans="1:13">
      <c r="A54" s="276" t="s">
        <v>223</v>
      </c>
      <c r="B54" s="276"/>
      <c r="C54" s="276"/>
      <c r="D54" s="276"/>
      <c r="E54" s="276"/>
      <c r="F54" s="276"/>
      <c r="G54" s="276"/>
      <c r="H54" s="276"/>
      <c r="I54" s="5">
        <v>156</v>
      </c>
      <c r="J54" s="6"/>
      <c r="K54" s="6"/>
      <c r="L54" s="6"/>
      <c r="M54" s="6"/>
    </row>
    <row r="55" spans="1:13" ht="12.75" customHeight="1">
      <c r="A55" s="255" t="s">
        <v>224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</row>
    <row r="56" spans="1:13">
      <c r="A56" s="255" t="s">
        <v>225</v>
      </c>
      <c r="B56" s="255"/>
      <c r="C56" s="255"/>
      <c r="D56" s="255"/>
      <c r="E56" s="255"/>
      <c r="F56" s="255"/>
      <c r="G56" s="255"/>
      <c r="H56" s="255"/>
      <c r="I56" s="5">
        <v>157</v>
      </c>
      <c r="J56" s="6">
        <f>J48</f>
        <v>-8330959</v>
      </c>
      <c r="K56" s="6">
        <f>K48</f>
        <v>-1357564</v>
      </c>
      <c r="L56" s="6">
        <f>L48</f>
        <v>-7677071</v>
      </c>
      <c r="M56" s="6">
        <f>M48</f>
        <v>-3888733</v>
      </c>
    </row>
    <row r="57" spans="1:13">
      <c r="A57" s="255" t="s">
        <v>226</v>
      </c>
      <c r="B57" s="255"/>
      <c r="C57" s="255"/>
      <c r="D57" s="255"/>
      <c r="E57" s="255"/>
      <c r="F57" s="255"/>
      <c r="G57" s="255"/>
      <c r="H57" s="255"/>
      <c r="I57" s="5">
        <v>158</v>
      </c>
      <c r="J57" s="39">
        <f>SUM(J58:J64)</f>
        <v>793512</v>
      </c>
      <c r="K57" s="39">
        <f>SUM(K58:K64)</f>
        <v>793512</v>
      </c>
      <c r="L57" s="39">
        <f>SUM(L58:L64)</f>
        <v>1600849</v>
      </c>
      <c r="M57" s="39">
        <f>SUM(M58:M64)</f>
        <v>898876</v>
      </c>
    </row>
    <row r="58" spans="1:13">
      <c r="A58" s="255" t="s">
        <v>227</v>
      </c>
      <c r="B58" s="255"/>
      <c r="C58" s="255"/>
      <c r="D58" s="255"/>
      <c r="E58" s="255"/>
      <c r="F58" s="255"/>
      <c r="G58" s="255"/>
      <c r="H58" s="255"/>
      <c r="I58" s="5">
        <v>159</v>
      </c>
      <c r="J58" s="6"/>
      <c r="K58" s="6"/>
      <c r="L58" s="6"/>
      <c r="M58" s="6"/>
    </row>
    <row r="59" spans="1:13" ht="26.25" customHeight="1">
      <c r="A59" s="255" t="s">
        <v>228</v>
      </c>
      <c r="B59" s="255"/>
      <c r="C59" s="255"/>
      <c r="D59" s="255"/>
      <c r="E59" s="255"/>
      <c r="F59" s="255"/>
      <c r="G59" s="255"/>
      <c r="H59" s="255"/>
      <c r="I59" s="5">
        <v>160</v>
      </c>
      <c r="J59" s="6">
        <v>702510</v>
      </c>
      <c r="K59" s="6">
        <v>702510</v>
      </c>
      <c r="L59" s="6">
        <v>1403947</v>
      </c>
      <c r="M59" s="6">
        <v>701974</v>
      </c>
    </row>
    <row r="60" spans="1:13" ht="24" customHeight="1">
      <c r="A60" s="255" t="s">
        <v>229</v>
      </c>
      <c r="B60" s="255"/>
      <c r="C60" s="255"/>
      <c r="D60" s="255"/>
      <c r="E60" s="255"/>
      <c r="F60" s="255"/>
      <c r="G60" s="255"/>
      <c r="H60" s="255"/>
      <c r="I60" s="5">
        <v>161</v>
      </c>
      <c r="J60" s="6"/>
      <c r="K60" s="6"/>
      <c r="L60" s="6"/>
      <c r="M60" s="6"/>
    </row>
    <row r="61" spans="1:13">
      <c r="A61" s="255" t="s">
        <v>230</v>
      </c>
      <c r="B61" s="255"/>
      <c r="C61" s="255"/>
      <c r="D61" s="255"/>
      <c r="E61" s="255"/>
      <c r="F61" s="255"/>
      <c r="G61" s="255"/>
      <c r="H61" s="255"/>
      <c r="I61" s="5">
        <v>162</v>
      </c>
      <c r="J61" s="6">
        <v>91002</v>
      </c>
      <c r="K61" s="6">
        <v>91002</v>
      </c>
      <c r="L61" s="6">
        <v>196902</v>
      </c>
      <c r="M61" s="6">
        <v>196902</v>
      </c>
    </row>
    <row r="62" spans="1:13" ht="25.5" customHeight="1">
      <c r="A62" s="255" t="s">
        <v>231</v>
      </c>
      <c r="B62" s="255"/>
      <c r="C62" s="255"/>
      <c r="D62" s="255"/>
      <c r="E62" s="255"/>
      <c r="F62" s="255"/>
      <c r="G62" s="255"/>
      <c r="H62" s="255"/>
      <c r="I62" s="5">
        <v>163</v>
      </c>
      <c r="J62" s="6"/>
      <c r="K62" s="6"/>
      <c r="L62" s="6"/>
      <c r="M62" s="6"/>
    </row>
    <row r="63" spans="1:13">
      <c r="A63" s="255" t="s">
        <v>232</v>
      </c>
      <c r="B63" s="255"/>
      <c r="C63" s="255"/>
      <c r="D63" s="255"/>
      <c r="E63" s="255"/>
      <c r="F63" s="255"/>
      <c r="G63" s="255"/>
      <c r="H63" s="255"/>
      <c r="I63" s="5">
        <v>164</v>
      </c>
      <c r="J63" s="6"/>
      <c r="K63" s="6"/>
      <c r="L63" s="6"/>
      <c r="M63" s="6"/>
    </row>
    <row r="64" spans="1:13">
      <c r="A64" s="255" t="s">
        <v>233</v>
      </c>
      <c r="B64" s="255"/>
      <c r="C64" s="255"/>
      <c r="D64" s="255"/>
      <c r="E64" s="255"/>
      <c r="F64" s="255"/>
      <c r="G64" s="255"/>
      <c r="H64" s="255"/>
      <c r="I64" s="5">
        <v>165</v>
      </c>
      <c r="J64" s="6"/>
      <c r="K64" s="6"/>
      <c r="L64" s="6"/>
      <c r="M64" s="6"/>
    </row>
    <row r="65" spans="1:13">
      <c r="A65" s="255" t="s">
        <v>234</v>
      </c>
      <c r="B65" s="255"/>
      <c r="C65" s="255"/>
      <c r="D65" s="255"/>
      <c r="E65" s="255"/>
      <c r="F65" s="255"/>
      <c r="G65" s="255"/>
      <c r="H65" s="255"/>
      <c r="I65" s="5">
        <v>166</v>
      </c>
      <c r="J65" s="6"/>
      <c r="K65" s="6"/>
      <c r="L65" s="6"/>
      <c r="M65" s="6"/>
    </row>
    <row r="66" spans="1:13">
      <c r="A66" s="255" t="s">
        <v>235</v>
      </c>
      <c r="B66" s="255"/>
      <c r="C66" s="255"/>
      <c r="D66" s="255"/>
      <c r="E66" s="255"/>
      <c r="F66" s="255"/>
      <c r="G66" s="255"/>
      <c r="H66" s="255"/>
      <c r="I66" s="5">
        <v>167</v>
      </c>
      <c r="J66" s="39">
        <f>J57-J65</f>
        <v>793512</v>
      </c>
      <c r="K66" s="39">
        <f>K57-K65</f>
        <v>793512</v>
      </c>
      <c r="L66" s="39">
        <f>L57-L65</f>
        <v>1600849</v>
      </c>
      <c r="M66" s="39">
        <f>M57-M65</f>
        <v>898876</v>
      </c>
    </row>
    <row r="67" spans="1:13">
      <c r="A67" s="255" t="s">
        <v>236</v>
      </c>
      <c r="B67" s="255"/>
      <c r="C67" s="255"/>
      <c r="D67" s="255"/>
      <c r="E67" s="255"/>
      <c r="F67" s="255"/>
      <c r="G67" s="255"/>
      <c r="H67" s="255"/>
      <c r="I67" s="5">
        <v>168</v>
      </c>
      <c r="J67" s="39">
        <f>J56+J66</f>
        <v>-7537447</v>
      </c>
      <c r="K67" s="39">
        <f>K56+K66</f>
        <v>-564052</v>
      </c>
      <c r="L67" s="39">
        <f>L56+L66</f>
        <v>-6076222</v>
      </c>
      <c r="M67" s="39">
        <f>M56+M66</f>
        <v>-2989857</v>
      </c>
    </row>
    <row r="68" spans="1:13" ht="12.75" customHeight="1">
      <c r="A68" s="255" t="s">
        <v>237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5" t="s">
        <v>238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>
      <c r="A70" s="276" t="s">
        <v>222</v>
      </c>
      <c r="B70" s="276"/>
      <c r="C70" s="276"/>
      <c r="D70" s="276"/>
      <c r="E70" s="276"/>
      <c r="F70" s="276"/>
      <c r="G70" s="276"/>
      <c r="H70" s="276"/>
      <c r="I70" s="5">
        <v>169</v>
      </c>
      <c r="J70" s="6">
        <f>J67</f>
        <v>-7537447</v>
      </c>
      <c r="K70" s="6">
        <f>K67</f>
        <v>-564052</v>
      </c>
      <c r="L70" s="6">
        <f>L67</f>
        <v>-6076222</v>
      </c>
      <c r="M70" s="6">
        <f>M67</f>
        <v>-2989857</v>
      </c>
    </row>
    <row r="71" spans="1:13">
      <c r="A71" s="276" t="s">
        <v>223</v>
      </c>
      <c r="B71" s="276"/>
      <c r="C71" s="276"/>
      <c r="D71" s="276"/>
      <c r="E71" s="276"/>
      <c r="F71" s="276"/>
      <c r="G71" s="276"/>
      <c r="H71" s="276"/>
      <c r="I71" s="5">
        <v>170</v>
      </c>
      <c r="J71" s="6"/>
      <c r="K71" s="6"/>
      <c r="L71" s="6"/>
      <c r="M71" s="6"/>
    </row>
  </sheetData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L33:L41 M26:M27 J12:L21 M33:M37 K26:K27 L47 M20:M22 J42:M46 J28:M32 J53:M53 K33:K37 J48:M50 J33:J41 M12:M16 J7:M10 J22:J27 L22:L27 K22 P37">
      <formula1>0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notEqual" allowBlank="1" showInputMessage="1" showErrorMessage="1" errorTitle="Pogrešan unos" error="Mogu se unijeti samo cjelobrojne vrijednosti." sqref="M61 J54:L54 K70:M70 K66:M67 K56:M57 J70:J71 K71:L71 J56:J67 L58:L65 K58 K61:K65">
      <formula1>999999999999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BreakPreview" zoomScaleNormal="100" zoomScaleSheetLayoutView="100" workbookViewId="0">
      <selection activeCell="P15" sqref="P15"/>
    </sheetView>
  </sheetViews>
  <sheetFormatPr defaultColWidth="11.140625" defaultRowHeight="12.75"/>
  <cols>
    <col min="1" max="6" width="11.140625" style="1" customWidth="1"/>
    <col min="7" max="7" width="5.28515625" style="1" customWidth="1"/>
    <col min="8" max="8" width="3.42578125" style="1" customWidth="1"/>
    <col min="9" max="16384" width="11.140625" style="1"/>
  </cols>
  <sheetData>
    <row r="1" spans="1:11" s="24" customFormat="1" ht="18.75" customHeight="1">
      <c r="A1" s="277" t="s">
        <v>239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s="24" customFormat="1" ht="12.75" customHeight="1">
      <c r="A2" s="278" t="s">
        <v>313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279" t="s">
        <v>173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5.5">
      <c r="A4" s="282" t="s">
        <v>13</v>
      </c>
      <c r="B4" s="282"/>
      <c r="C4" s="282"/>
      <c r="D4" s="282"/>
      <c r="E4" s="282"/>
      <c r="F4" s="282"/>
      <c r="G4" s="282"/>
      <c r="H4" s="282"/>
      <c r="I4" s="47" t="s">
        <v>97</v>
      </c>
      <c r="J4" s="47" t="s">
        <v>95</v>
      </c>
      <c r="K4" s="47" t="s">
        <v>96</v>
      </c>
    </row>
    <row r="5" spans="1:11">
      <c r="A5" s="282">
        <v>1</v>
      </c>
      <c r="B5" s="282"/>
      <c r="C5" s="282"/>
      <c r="D5" s="282"/>
      <c r="E5" s="282"/>
      <c r="F5" s="282"/>
      <c r="G5" s="282"/>
      <c r="H5" s="282"/>
      <c r="I5" s="48">
        <v>2</v>
      </c>
      <c r="J5" s="49" t="s">
        <v>240</v>
      </c>
      <c r="K5" s="49" t="s">
        <v>241</v>
      </c>
    </row>
    <row r="6" spans="1:11">
      <c r="A6" s="239" t="s">
        <v>242</v>
      </c>
      <c r="B6" s="240"/>
      <c r="C6" s="240"/>
      <c r="D6" s="240"/>
      <c r="E6" s="240"/>
      <c r="F6" s="240"/>
      <c r="G6" s="240"/>
      <c r="H6" s="240"/>
      <c r="I6" s="283"/>
      <c r="J6" s="283"/>
      <c r="K6" s="284"/>
    </row>
    <row r="7" spans="1:11">
      <c r="A7" s="247" t="s">
        <v>243</v>
      </c>
      <c r="B7" s="248"/>
      <c r="C7" s="248"/>
      <c r="D7" s="248"/>
      <c r="E7" s="248"/>
      <c r="F7" s="248"/>
      <c r="G7" s="248"/>
      <c r="H7" s="248"/>
      <c r="I7" s="15">
        <v>1</v>
      </c>
      <c r="J7" s="50">
        <v>-8330959</v>
      </c>
      <c r="K7" s="50">
        <v>-7677071</v>
      </c>
    </row>
    <row r="8" spans="1:11">
      <c r="A8" s="247" t="s">
        <v>244</v>
      </c>
      <c r="B8" s="248"/>
      <c r="C8" s="248"/>
      <c r="D8" s="248"/>
      <c r="E8" s="248"/>
      <c r="F8" s="248"/>
      <c r="G8" s="248"/>
      <c r="H8" s="248"/>
      <c r="I8" s="15">
        <v>2</v>
      </c>
      <c r="J8" s="50">
        <v>4182774</v>
      </c>
      <c r="K8" s="50">
        <v>4039025</v>
      </c>
    </row>
    <row r="9" spans="1:11">
      <c r="A9" s="247" t="s">
        <v>245</v>
      </c>
      <c r="B9" s="248"/>
      <c r="C9" s="248"/>
      <c r="D9" s="248"/>
      <c r="E9" s="248"/>
      <c r="F9" s="248"/>
      <c r="G9" s="248"/>
      <c r="H9" s="248"/>
      <c r="I9" s="15">
        <v>3</v>
      </c>
      <c r="J9" s="50">
        <v>7295020</v>
      </c>
      <c r="K9" s="50">
        <v>7366546</v>
      </c>
    </row>
    <row r="10" spans="1:11">
      <c r="A10" s="247" t="s">
        <v>246</v>
      </c>
      <c r="B10" s="248"/>
      <c r="C10" s="248"/>
      <c r="D10" s="248"/>
      <c r="E10" s="248"/>
      <c r="F10" s="248"/>
      <c r="G10" s="248"/>
      <c r="H10" s="248"/>
      <c r="I10" s="15">
        <v>4</v>
      </c>
      <c r="J10" s="50"/>
      <c r="K10" s="50"/>
    </row>
    <row r="11" spans="1:11">
      <c r="A11" s="247" t="s">
        <v>247</v>
      </c>
      <c r="B11" s="248"/>
      <c r="C11" s="248"/>
      <c r="D11" s="248"/>
      <c r="E11" s="248"/>
      <c r="F11" s="248"/>
      <c r="G11" s="248"/>
      <c r="H11" s="248"/>
      <c r="I11" s="15">
        <v>5</v>
      </c>
      <c r="J11" s="50"/>
      <c r="K11" s="50"/>
    </row>
    <row r="12" spans="1:11">
      <c r="A12" s="247" t="s">
        <v>248</v>
      </c>
      <c r="B12" s="248"/>
      <c r="C12" s="248"/>
      <c r="D12" s="248"/>
      <c r="E12" s="248"/>
      <c r="F12" s="248"/>
      <c r="G12" s="248"/>
      <c r="H12" s="248"/>
      <c r="I12" s="15">
        <v>6</v>
      </c>
      <c r="J12" s="50">
        <v>654102</v>
      </c>
      <c r="K12" s="50">
        <v>1876028</v>
      </c>
    </row>
    <row r="13" spans="1:11">
      <c r="A13" s="285" t="s">
        <v>249</v>
      </c>
      <c r="B13" s="286"/>
      <c r="C13" s="286"/>
      <c r="D13" s="286"/>
      <c r="E13" s="286"/>
      <c r="F13" s="286"/>
      <c r="G13" s="286"/>
      <c r="H13" s="286"/>
      <c r="I13" s="15">
        <v>7</v>
      </c>
      <c r="J13" s="51">
        <f>J7+J8+J9+J10+J11+J12</f>
        <v>3800937</v>
      </c>
      <c r="K13" s="51">
        <f>K7+K8+K9+K10+K11+K12</f>
        <v>5604528</v>
      </c>
    </row>
    <row r="14" spans="1:11">
      <c r="A14" s="247" t="s">
        <v>250</v>
      </c>
      <c r="B14" s="248"/>
      <c r="C14" s="248"/>
      <c r="D14" s="248"/>
      <c r="E14" s="248"/>
      <c r="F14" s="248"/>
      <c r="G14" s="248"/>
      <c r="H14" s="248"/>
      <c r="I14" s="15">
        <v>8</v>
      </c>
      <c r="J14" s="52"/>
      <c r="K14" s="52"/>
    </row>
    <row r="15" spans="1:11">
      <c r="A15" s="247" t="s">
        <v>251</v>
      </c>
      <c r="B15" s="248"/>
      <c r="C15" s="248"/>
      <c r="D15" s="248"/>
      <c r="E15" s="248"/>
      <c r="F15" s="248"/>
      <c r="G15" s="248"/>
      <c r="H15" s="248"/>
      <c r="I15" s="15">
        <v>9</v>
      </c>
      <c r="J15" s="52">
        <v>2239074</v>
      </c>
      <c r="K15" s="52">
        <v>6909209</v>
      </c>
    </row>
    <row r="16" spans="1:11">
      <c r="A16" s="247" t="s">
        <v>252</v>
      </c>
      <c r="B16" s="248"/>
      <c r="C16" s="248"/>
      <c r="D16" s="248"/>
      <c r="E16" s="248"/>
      <c r="F16" s="248"/>
      <c r="G16" s="248"/>
      <c r="H16" s="248"/>
      <c r="I16" s="15">
        <v>10</v>
      </c>
      <c r="J16" s="52">
        <v>1812277</v>
      </c>
      <c r="K16" s="52">
        <v>5821589</v>
      </c>
    </row>
    <row r="17" spans="1:11">
      <c r="A17" s="247" t="s">
        <v>253</v>
      </c>
      <c r="B17" s="248"/>
      <c r="C17" s="248"/>
      <c r="D17" s="248"/>
      <c r="E17" s="248"/>
      <c r="F17" s="248"/>
      <c r="G17" s="248"/>
      <c r="H17" s="248"/>
      <c r="I17" s="15">
        <v>11</v>
      </c>
      <c r="J17" s="52"/>
      <c r="K17" s="52"/>
    </row>
    <row r="18" spans="1:11">
      <c r="A18" s="285" t="s">
        <v>254</v>
      </c>
      <c r="B18" s="286"/>
      <c r="C18" s="286"/>
      <c r="D18" s="286"/>
      <c r="E18" s="286"/>
      <c r="F18" s="286"/>
      <c r="G18" s="286"/>
      <c r="H18" s="286"/>
      <c r="I18" s="15">
        <v>12</v>
      </c>
      <c r="J18" s="53">
        <f>J14+J15+J16+J17</f>
        <v>4051351</v>
      </c>
      <c r="K18" s="53">
        <f>K14+K15+K16+K17</f>
        <v>12730798</v>
      </c>
    </row>
    <row r="19" spans="1:11" ht="28.5" customHeight="1">
      <c r="A19" s="285" t="s">
        <v>255</v>
      </c>
      <c r="B19" s="286"/>
      <c r="C19" s="286"/>
      <c r="D19" s="286"/>
      <c r="E19" s="286"/>
      <c r="F19" s="286"/>
      <c r="G19" s="286"/>
      <c r="H19" s="286"/>
      <c r="I19" s="15">
        <v>13</v>
      </c>
      <c r="J19" s="54">
        <f>IF(J13&gt;J18,J13-J18,0)</f>
        <v>0</v>
      </c>
      <c r="K19" s="54">
        <f>IF(K13&gt;K18,K13-K18,0)</f>
        <v>0</v>
      </c>
    </row>
    <row r="20" spans="1:11" ht="27.6" customHeight="1">
      <c r="A20" s="285" t="s">
        <v>256</v>
      </c>
      <c r="B20" s="286"/>
      <c r="C20" s="286"/>
      <c r="D20" s="286"/>
      <c r="E20" s="286"/>
      <c r="F20" s="286"/>
      <c r="G20" s="286"/>
      <c r="H20" s="286"/>
      <c r="I20" s="15">
        <v>14</v>
      </c>
      <c r="J20" s="55">
        <f>IF(J18&gt;J13,J18-J13,0)</f>
        <v>250414</v>
      </c>
      <c r="K20" s="55">
        <f>IF(K18&gt;K13,K18-K13,0)</f>
        <v>7126270</v>
      </c>
    </row>
    <row r="21" spans="1:11">
      <c r="A21" s="239" t="s">
        <v>257</v>
      </c>
      <c r="B21" s="240"/>
      <c r="C21" s="240"/>
      <c r="D21" s="240"/>
      <c r="E21" s="240"/>
      <c r="F21" s="240"/>
      <c r="G21" s="240"/>
      <c r="H21" s="240"/>
      <c r="I21" s="283"/>
      <c r="J21" s="283"/>
      <c r="K21" s="284"/>
    </row>
    <row r="22" spans="1:11">
      <c r="A22" s="247" t="s">
        <v>258</v>
      </c>
      <c r="B22" s="248"/>
      <c r="C22" s="248"/>
      <c r="D22" s="248"/>
      <c r="E22" s="248"/>
      <c r="F22" s="248"/>
      <c r="G22" s="248"/>
      <c r="H22" s="248"/>
      <c r="I22" s="15">
        <v>15</v>
      </c>
      <c r="J22" s="50"/>
      <c r="K22" s="50"/>
    </row>
    <row r="23" spans="1:11">
      <c r="A23" s="247" t="s">
        <v>259</v>
      </c>
      <c r="B23" s="248"/>
      <c r="C23" s="248"/>
      <c r="D23" s="248"/>
      <c r="E23" s="248"/>
      <c r="F23" s="248"/>
      <c r="G23" s="248"/>
      <c r="H23" s="248"/>
      <c r="I23" s="15">
        <v>16</v>
      </c>
      <c r="J23" s="50">
        <v>2020934</v>
      </c>
      <c r="K23" s="50"/>
    </row>
    <row r="24" spans="1:11">
      <c r="A24" s="247" t="s">
        <v>260</v>
      </c>
      <c r="B24" s="248"/>
      <c r="C24" s="248"/>
      <c r="D24" s="248"/>
      <c r="E24" s="248"/>
      <c r="F24" s="248"/>
      <c r="G24" s="248"/>
      <c r="H24" s="248"/>
      <c r="I24" s="15">
        <v>17</v>
      </c>
      <c r="J24" s="50"/>
      <c r="K24" s="50"/>
    </row>
    <row r="25" spans="1:11">
      <c r="A25" s="247" t="s">
        <v>261</v>
      </c>
      <c r="B25" s="248"/>
      <c r="C25" s="248"/>
      <c r="D25" s="248"/>
      <c r="E25" s="248"/>
      <c r="F25" s="248"/>
      <c r="G25" s="248"/>
      <c r="H25" s="248"/>
      <c r="I25" s="15">
        <v>18</v>
      </c>
      <c r="J25" s="50"/>
      <c r="K25" s="50"/>
    </row>
    <row r="26" spans="1:11">
      <c r="A26" s="247" t="s">
        <v>262</v>
      </c>
      <c r="B26" s="248"/>
      <c r="C26" s="248"/>
      <c r="D26" s="248"/>
      <c r="E26" s="248"/>
      <c r="F26" s="248"/>
      <c r="G26" s="248"/>
      <c r="H26" s="248"/>
      <c r="I26" s="15">
        <v>19</v>
      </c>
      <c r="J26" s="50"/>
      <c r="K26" s="50">
        <v>2087755</v>
      </c>
    </row>
    <row r="27" spans="1:11">
      <c r="A27" s="285" t="s">
        <v>263</v>
      </c>
      <c r="B27" s="286"/>
      <c r="C27" s="286"/>
      <c r="D27" s="286"/>
      <c r="E27" s="286"/>
      <c r="F27" s="286"/>
      <c r="G27" s="286"/>
      <c r="H27" s="286"/>
      <c r="I27" s="15">
        <v>20</v>
      </c>
      <c r="J27" s="53">
        <f>SUM(J22:J26)</f>
        <v>2020934</v>
      </c>
      <c r="K27" s="53">
        <f>SUM(K22:K26)</f>
        <v>2087755</v>
      </c>
    </row>
    <row r="28" spans="1:11">
      <c r="A28" s="247" t="s">
        <v>264</v>
      </c>
      <c r="B28" s="248"/>
      <c r="C28" s="248"/>
      <c r="D28" s="248"/>
      <c r="E28" s="248"/>
      <c r="F28" s="248"/>
      <c r="G28" s="248"/>
      <c r="H28" s="248"/>
      <c r="I28" s="15">
        <v>21</v>
      </c>
      <c r="J28" s="52"/>
      <c r="K28" s="52">
        <v>734407</v>
      </c>
    </row>
    <row r="29" spans="1:11">
      <c r="A29" s="247" t="s">
        <v>265</v>
      </c>
      <c r="B29" s="248"/>
      <c r="C29" s="248"/>
      <c r="D29" s="248"/>
      <c r="E29" s="248"/>
      <c r="F29" s="248"/>
      <c r="G29" s="248"/>
      <c r="H29" s="248"/>
      <c r="I29" s="15">
        <v>22</v>
      </c>
      <c r="J29" s="52"/>
      <c r="K29" s="52">
        <v>1689134</v>
      </c>
    </row>
    <row r="30" spans="1:11">
      <c r="A30" s="247" t="s">
        <v>266</v>
      </c>
      <c r="B30" s="248"/>
      <c r="C30" s="248"/>
      <c r="D30" s="248"/>
      <c r="E30" s="248"/>
      <c r="F30" s="248"/>
      <c r="G30" s="248"/>
      <c r="H30" s="248"/>
      <c r="I30" s="15">
        <v>23</v>
      </c>
      <c r="J30" s="52">
        <v>2160726</v>
      </c>
      <c r="K30" s="52"/>
    </row>
    <row r="31" spans="1:11">
      <c r="A31" s="285" t="s">
        <v>267</v>
      </c>
      <c r="B31" s="286"/>
      <c r="C31" s="286"/>
      <c r="D31" s="286"/>
      <c r="E31" s="286"/>
      <c r="F31" s="286"/>
      <c r="G31" s="286"/>
      <c r="H31" s="286"/>
      <c r="I31" s="15">
        <v>24</v>
      </c>
      <c r="J31" s="53">
        <f>SUM(J28:J30)</f>
        <v>2160726</v>
      </c>
      <c r="K31" s="53">
        <f>SUM(K28:K30)</f>
        <v>2423541</v>
      </c>
    </row>
    <row r="32" spans="1:11" ht="27.6" customHeight="1">
      <c r="A32" s="285" t="s">
        <v>268</v>
      </c>
      <c r="B32" s="286"/>
      <c r="C32" s="286"/>
      <c r="D32" s="286"/>
      <c r="E32" s="286"/>
      <c r="F32" s="286"/>
      <c r="G32" s="286"/>
      <c r="H32" s="286"/>
      <c r="I32" s="15">
        <v>25</v>
      </c>
      <c r="J32" s="54">
        <f>IF(J27&gt;J31,J27-J31,0)</f>
        <v>0</v>
      </c>
      <c r="K32" s="54">
        <f>IF(K27&gt;K31,K27-K31,0)</f>
        <v>0</v>
      </c>
    </row>
    <row r="33" spans="1:11" ht="27.6" customHeight="1">
      <c r="A33" s="285" t="s">
        <v>269</v>
      </c>
      <c r="B33" s="286"/>
      <c r="C33" s="286"/>
      <c r="D33" s="286"/>
      <c r="E33" s="286"/>
      <c r="F33" s="286"/>
      <c r="G33" s="286"/>
      <c r="H33" s="286"/>
      <c r="I33" s="15">
        <v>26</v>
      </c>
      <c r="J33" s="54">
        <f>IF(J31&gt;J27,J31-J27,0)</f>
        <v>139792</v>
      </c>
      <c r="K33" s="54">
        <f>IF(K31&gt;K27,K31-K27,0)</f>
        <v>335786</v>
      </c>
    </row>
    <row r="34" spans="1:11">
      <c r="A34" s="239" t="s">
        <v>270</v>
      </c>
      <c r="B34" s="240"/>
      <c r="C34" s="240"/>
      <c r="D34" s="240"/>
      <c r="E34" s="240"/>
      <c r="F34" s="240"/>
      <c r="G34" s="240"/>
      <c r="H34" s="240"/>
      <c r="I34" s="283"/>
      <c r="J34" s="283"/>
      <c r="K34" s="284"/>
    </row>
    <row r="35" spans="1:11">
      <c r="A35" s="247" t="s">
        <v>271</v>
      </c>
      <c r="B35" s="248"/>
      <c r="C35" s="248"/>
      <c r="D35" s="248"/>
      <c r="E35" s="248"/>
      <c r="F35" s="248"/>
      <c r="G35" s="248"/>
      <c r="H35" s="248"/>
      <c r="I35" s="15">
        <v>27</v>
      </c>
      <c r="J35" s="50"/>
      <c r="K35" s="50"/>
    </row>
    <row r="36" spans="1:11">
      <c r="A36" s="247" t="s">
        <v>272</v>
      </c>
      <c r="B36" s="248"/>
      <c r="C36" s="248"/>
      <c r="D36" s="248"/>
      <c r="E36" s="248"/>
      <c r="F36" s="248"/>
      <c r="G36" s="248"/>
      <c r="H36" s="248"/>
      <c r="I36" s="15">
        <v>28</v>
      </c>
      <c r="J36" s="50"/>
      <c r="K36" s="50">
        <v>5903275</v>
      </c>
    </row>
    <row r="37" spans="1:11">
      <c r="A37" s="247" t="s">
        <v>273</v>
      </c>
      <c r="B37" s="248"/>
      <c r="C37" s="248"/>
      <c r="D37" s="248"/>
      <c r="E37" s="248"/>
      <c r="F37" s="248"/>
      <c r="G37" s="248"/>
      <c r="H37" s="248"/>
      <c r="I37" s="15">
        <v>29</v>
      </c>
      <c r="J37" s="50">
        <v>56372</v>
      </c>
      <c r="K37" s="50">
        <v>537073</v>
      </c>
    </row>
    <row r="38" spans="1:11">
      <c r="A38" s="285" t="s">
        <v>274</v>
      </c>
      <c r="B38" s="286"/>
      <c r="C38" s="286"/>
      <c r="D38" s="286"/>
      <c r="E38" s="286"/>
      <c r="F38" s="286"/>
      <c r="G38" s="286"/>
      <c r="H38" s="286"/>
      <c r="I38" s="15">
        <v>30</v>
      </c>
      <c r="J38" s="52">
        <f>SUM(J36:J37)</f>
        <v>56372</v>
      </c>
      <c r="K38" s="52">
        <f>SUM(K36:K37)</f>
        <v>6440348</v>
      </c>
    </row>
    <row r="39" spans="1:11">
      <c r="A39" s="247" t="s">
        <v>275</v>
      </c>
      <c r="B39" s="248"/>
      <c r="C39" s="248"/>
      <c r="D39" s="248"/>
      <c r="E39" s="248"/>
      <c r="F39" s="248"/>
      <c r="G39" s="248"/>
      <c r="H39" s="248"/>
      <c r="I39" s="15">
        <v>31</v>
      </c>
      <c r="J39" s="52">
        <v>1297181</v>
      </c>
      <c r="K39" s="52"/>
    </row>
    <row r="40" spans="1:11">
      <c r="A40" s="247" t="s">
        <v>276</v>
      </c>
      <c r="B40" s="248"/>
      <c r="C40" s="248"/>
      <c r="D40" s="248"/>
      <c r="E40" s="248"/>
      <c r="F40" s="248"/>
      <c r="G40" s="248"/>
      <c r="H40" s="248"/>
      <c r="I40" s="15">
        <v>32</v>
      </c>
      <c r="J40" s="52"/>
      <c r="K40" s="52"/>
    </row>
    <row r="41" spans="1:11">
      <c r="A41" s="247" t="s">
        <v>277</v>
      </c>
      <c r="B41" s="248"/>
      <c r="C41" s="248"/>
      <c r="D41" s="248"/>
      <c r="E41" s="248"/>
      <c r="F41" s="248"/>
      <c r="G41" s="248"/>
      <c r="H41" s="248"/>
      <c r="I41" s="15">
        <v>33</v>
      </c>
      <c r="J41" s="52"/>
      <c r="K41" s="52"/>
    </row>
    <row r="42" spans="1:11">
      <c r="A42" s="247" t="s">
        <v>278</v>
      </c>
      <c r="B42" s="248"/>
      <c r="C42" s="248"/>
      <c r="D42" s="248"/>
      <c r="E42" s="248"/>
      <c r="F42" s="248"/>
      <c r="G42" s="248"/>
      <c r="H42" s="248"/>
      <c r="I42" s="15">
        <v>34</v>
      </c>
      <c r="J42" s="52"/>
      <c r="K42" s="52"/>
    </row>
    <row r="43" spans="1:11">
      <c r="A43" s="247" t="s">
        <v>279</v>
      </c>
      <c r="B43" s="248"/>
      <c r="C43" s="248"/>
      <c r="D43" s="248"/>
      <c r="E43" s="248"/>
      <c r="F43" s="248"/>
      <c r="G43" s="248"/>
      <c r="H43" s="248"/>
      <c r="I43" s="15">
        <v>35</v>
      </c>
      <c r="J43" s="52"/>
      <c r="K43" s="52"/>
    </row>
    <row r="44" spans="1:11">
      <c r="A44" s="285" t="s">
        <v>280</v>
      </c>
      <c r="B44" s="286"/>
      <c r="C44" s="286"/>
      <c r="D44" s="286"/>
      <c r="E44" s="286"/>
      <c r="F44" s="286"/>
      <c r="G44" s="286"/>
      <c r="H44" s="286"/>
      <c r="I44" s="15">
        <v>36</v>
      </c>
      <c r="J44" s="56">
        <f>SUM(J39:J43)</f>
        <v>1297181</v>
      </c>
      <c r="K44" s="56">
        <f>SUM(K39:K43)</f>
        <v>0</v>
      </c>
    </row>
    <row r="45" spans="1:11" ht="25.9" customHeight="1">
      <c r="A45" s="285" t="s">
        <v>281</v>
      </c>
      <c r="B45" s="286"/>
      <c r="C45" s="286"/>
      <c r="D45" s="286"/>
      <c r="E45" s="286"/>
      <c r="F45" s="286"/>
      <c r="G45" s="286"/>
      <c r="H45" s="286"/>
      <c r="I45" s="15">
        <v>37</v>
      </c>
      <c r="J45" s="57">
        <f>IF(J38&gt;J44,J38-J44,0)</f>
        <v>0</v>
      </c>
      <c r="K45" s="57">
        <f>IF(K38&gt;K44,K38-K44,0)</f>
        <v>6440348</v>
      </c>
    </row>
    <row r="46" spans="1:11" ht="24" customHeight="1">
      <c r="A46" s="285" t="s">
        <v>282</v>
      </c>
      <c r="B46" s="286"/>
      <c r="C46" s="286"/>
      <c r="D46" s="286"/>
      <c r="E46" s="286"/>
      <c r="F46" s="286"/>
      <c r="G46" s="286"/>
      <c r="H46" s="286"/>
      <c r="I46" s="15">
        <v>38</v>
      </c>
      <c r="J46" s="57">
        <f>IF(J38&lt;J44,J44-J38,0)</f>
        <v>1240809</v>
      </c>
      <c r="K46" s="57">
        <f>IF(K38&lt;K44,K44-K38,0)</f>
        <v>0</v>
      </c>
    </row>
    <row r="47" spans="1:11">
      <c r="A47" s="247" t="s">
        <v>283</v>
      </c>
      <c r="B47" s="248"/>
      <c r="C47" s="248"/>
      <c r="D47" s="248"/>
      <c r="E47" s="248"/>
      <c r="F47" s="248"/>
      <c r="G47" s="248"/>
      <c r="H47" s="248"/>
      <c r="I47" s="15">
        <v>39</v>
      </c>
      <c r="J47" s="58">
        <f>IF(J19-J20+J32-J33+J45-J46&gt;0,J19-J20+J32-J33+J45-J46,0)</f>
        <v>0</v>
      </c>
      <c r="K47" s="58">
        <f>IF(K19-K20+K32-K33+K45-K46&gt;0,K19-K20+K32-K33+K45-K46,0)</f>
        <v>0</v>
      </c>
    </row>
    <row r="48" spans="1:11">
      <c r="A48" s="247" t="s">
        <v>284</v>
      </c>
      <c r="B48" s="248"/>
      <c r="C48" s="248"/>
      <c r="D48" s="248"/>
      <c r="E48" s="248"/>
      <c r="F48" s="248"/>
      <c r="G48" s="248"/>
      <c r="H48" s="248"/>
      <c r="I48" s="15">
        <v>40</v>
      </c>
      <c r="J48" s="59">
        <f>IF(J20-J19+J33-J32+J46-J45&gt;0,J20-J19+J33-J32+J46-J45,0)</f>
        <v>1631015</v>
      </c>
      <c r="K48" s="60">
        <f>IF(K20-K19+K33-K32+K46-K45&gt;0,K20-K19+K33-K32+K46-K45,0)</f>
        <v>1021708</v>
      </c>
    </row>
    <row r="49" spans="1:12">
      <c r="A49" s="247" t="s">
        <v>285</v>
      </c>
      <c r="B49" s="248"/>
      <c r="C49" s="248"/>
      <c r="D49" s="248"/>
      <c r="E49" s="248"/>
      <c r="F49" s="248"/>
      <c r="G49" s="248"/>
      <c r="H49" s="248"/>
      <c r="I49" s="15">
        <v>41</v>
      </c>
      <c r="J49" s="52">
        <v>2131177</v>
      </c>
      <c r="K49" s="61">
        <v>2850597</v>
      </c>
    </row>
    <row r="50" spans="1:12">
      <c r="A50" s="247" t="s">
        <v>286</v>
      </c>
      <c r="B50" s="248"/>
      <c r="C50" s="248"/>
      <c r="D50" s="248"/>
      <c r="E50" s="248"/>
      <c r="F50" s="248"/>
      <c r="G50" s="248"/>
      <c r="H50" s="248"/>
      <c r="I50" s="15">
        <v>42</v>
      </c>
      <c r="J50" s="62"/>
      <c r="K50" s="63"/>
    </row>
    <row r="51" spans="1:12">
      <c r="A51" s="247" t="s">
        <v>287</v>
      </c>
      <c r="B51" s="248"/>
      <c r="C51" s="248"/>
      <c r="D51" s="248"/>
      <c r="E51" s="248"/>
      <c r="F51" s="248"/>
      <c r="G51" s="248"/>
      <c r="H51" s="248"/>
      <c r="I51" s="15">
        <v>43</v>
      </c>
      <c r="J51" s="56">
        <f>J49-J52</f>
        <v>1631015</v>
      </c>
      <c r="K51" s="56">
        <f>K49-K52</f>
        <v>1021708</v>
      </c>
    </row>
    <row r="52" spans="1:12">
      <c r="A52" s="231" t="s">
        <v>288</v>
      </c>
      <c r="B52" s="232"/>
      <c r="C52" s="232"/>
      <c r="D52" s="232"/>
      <c r="E52" s="232"/>
      <c r="F52" s="232"/>
      <c r="G52" s="232"/>
      <c r="H52" s="232"/>
      <c r="I52" s="17">
        <v>44</v>
      </c>
      <c r="J52" s="64">
        <f>J49-J48</f>
        <v>500162</v>
      </c>
      <c r="K52" s="64">
        <v>1828889</v>
      </c>
      <c r="L52" s="20"/>
    </row>
    <row r="53" spans="1:12">
      <c r="J53" s="20"/>
    </row>
    <row r="54" spans="1:12">
      <c r="J54" s="20"/>
      <c r="K54" s="20"/>
    </row>
    <row r="55" spans="1:12">
      <c r="K55" s="20"/>
    </row>
  </sheetData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allowBlank="1" sqref="J47:K48"/>
    <dataValidation type="whole" operator="greaterThanOrEqual" allowBlank="1" showErrorMessage="1" errorTitle="Pogrešan unos" error="Mogu se unijeti samo cjelobrojne pozitivne vrijednosti." sqref="J27:K27 J51:K51 J31:K33 J44:K46 J18:K19">
      <formula1>0</formula1>
      <formula2>0</formula2>
    </dataValidation>
    <dataValidation operator="greaterThan" allowBlank="1" showInputMessage="1" showErrorMessage="1" sqref="J7:K12 J28:K30 J22:K26 J49:K49 J35:K43 J14:K17"/>
    <dataValidation type="whole" operator="greaterThanOrEqual" allowBlank="1" showInputMessage="1" showErrorMessage="1" errorTitle="Pogrešan unos" error="Mogu se unijeti samo cjelobrojne pozitivne vrijednosti." sqref="J13:K13 J52:K52 J20:K20">
      <formula1>0</formula1>
    </dataValidation>
    <dataValidation type="whole" operator="notEqual" allowBlank="1" showInputMessage="1" showErrorMessage="1" errorTitle="Pogrešan unos" error="Mogu se unijeti samo cjelobrojne vrijednosti." sqref="J50:K50">
      <formula1>9999999998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view="pageBreakPreview" zoomScaleNormal="100" zoomScaleSheetLayoutView="100" workbookViewId="0">
      <selection activeCell="E31" sqref="E31"/>
    </sheetView>
  </sheetViews>
  <sheetFormatPr defaultColWidth="12.7109375" defaultRowHeight="12.75"/>
  <cols>
    <col min="1" max="8" width="12.7109375" style="1"/>
    <col min="9" max="9" width="3.85546875" style="1" customWidth="1"/>
    <col min="10" max="16384" width="12.7109375" style="1"/>
  </cols>
  <sheetData>
    <row r="1" spans="2:13" s="24" customFormat="1" ht="23.25" customHeight="1">
      <c r="B1" s="287" t="s">
        <v>289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67"/>
    </row>
    <row r="2" spans="2:13" s="24" customFormat="1" ht="15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2:13" s="24" customFormat="1" ht="15.75">
      <c r="B3" s="65"/>
      <c r="C3" s="66"/>
      <c r="D3" s="289" t="s">
        <v>290</v>
      </c>
      <c r="E3" s="289"/>
      <c r="F3" s="69">
        <v>42370</v>
      </c>
      <c r="G3" s="68" t="s">
        <v>111</v>
      </c>
      <c r="H3" s="290">
        <v>42551</v>
      </c>
      <c r="I3" s="291"/>
      <c r="J3" s="66"/>
      <c r="K3" s="66"/>
      <c r="L3" s="66"/>
      <c r="M3" s="71"/>
    </row>
    <row r="4" spans="2:13" s="24" customFormat="1" ht="15.75">
      <c r="B4" s="65"/>
      <c r="C4" s="66"/>
      <c r="D4" s="68"/>
      <c r="E4" s="68"/>
      <c r="F4" s="69"/>
      <c r="G4" s="68"/>
      <c r="H4" s="69"/>
      <c r="I4" s="70"/>
      <c r="J4" s="66"/>
      <c r="K4" s="66"/>
      <c r="L4" s="66"/>
      <c r="M4" s="71"/>
    </row>
    <row r="5" spans="2:13" ht="25.5">
      <c r="B5" s="282" t="s">
        <v>13</v>
      </c>
      <c r="C5" s="282"/>
      <c r="D5" s="282"/>
      <c r="E5" s="282"/>
      <c r="F5" s="282"/>
      <c r="G5" s="282"/>
      <c r="H5" s="282"/>
      <c r="I5" s="282"/>
      <c r="J5" s="47" t="s">
        <v>97</v>
      </c>
      <c r="K5" s="47" t="s">
        <v>291</v>
      </c>
      <c r="L5" s="47" t="s">
        <v>292</v>
      </c>
    </row>
    <row r="6" spans="2:13">
      <c r="B6" s="292">
        <v>1</v>
      </c>
      <c r="C6" s="292"/>
      <c r="D6" s="292"/>
      <c r="E6" s="292"/>
      <c r="F6" s="292"/>
      <c r="G6" s="292"/>
      <c r="H6" s="292"/>
      <c r="I6" s="292"/>
      <c r="J6" s="72">
        <v>2</v>
      </c>
      <c r="K6" s="73" t="s">
        <v>240</v>
      </c>
      <c r="L6" s="49" t="s">
        <v>241</v>
      </c>
    </row>
    <row r="7" spans="2:13">
      <c r="B7" s="271" t="s">
        <v>293</v>
      </c>
      <c r="C7" s="271"/>
      <c r="D7" s="271"/>
      <c r="E7" s="271"/>
      <c r="F7" s="271"/>
      <c r="G7" s="271"/>
      <c r="H7" s="271"/>
      <c r="I7" s="271"/>
      <c r="J7" s="5">
        <v>1</v>
      </c>
      <c r="K7" s="74">
        <v>111040350</v>
      </c>
      <c r="L7" s="74">
        <v>111040350</v>
      </c>
    </row>
    <row r="8" spans="2:13">
      <c r="B8" s="271" t="s">
        <v>294</v>
      </c>
      <c r="C8" s="271"/>
      <c r="D8" s="271"/>
      <c r="E8" s="271"/>
      <c r="F8" s="271"/>
      <c r="G8" s="271"/>
      <c r="H8" s="271"/>
      <c r="I8" s="271"/>
      <c r="J8" s="5">
        <v>2</v>
      </c>
      <c r="K8" s="6"/>
      <c r="L8" s="6"/>
    </row>
    <row r="9" spans="2:13">
      <c r="B9" s="271" t="s">
        <v>295</v>
      </c>
      <c r="C9" s="271"/>
      <c r="D9" s="271"/>
      <c r="E9" s="271"/>
      <c r="F9" s="271"/>
      <c r="G9" s="271"/>
      <c r="H9" s="271"/>
      <c r="I9" s="271"/>
      <c r="J9" s="5">
        <v>3</v>
      </c>
      <c r="K9" s="75">
        <v>1489063</v>
      </c>
      <c r="L9" s="75">
        <v>1704664</v>
      </c>
    </row>
    <row r="10" spans="2:13">
      <c r="B10" s="271" t="s">
        <v>296</v>
      </c>
      <c r="C10" s="271"/>
      <c r="D10" s="271"/>
      <c r="E10" s="271"/>
      <c r="F10" s="271"/>
      <c r="G10" s="271"/>
      <c r="H10" s="271"/>
      <c r="I10" s="271"/>
      <c r="J10" s="5">
        <v>4</v>
      </c>
      <c r="K10" s="75">
        <v>-47275293</v>
      </c>
      <c r="L10" s="75">
        <v>-54923066</v>
      </c>
    </row>
    <row r="11" spans="2:13">
      <c r="B11" s="271" t="s">
        <v>297</v>
      </c>
      <c r="C11" s="271"/>
      <c r="D11" s="271"/>
      <c r="E11" s="271"/>
      <c r="F11" s="271"/>
      <c r="G11" s="271"/>
      <c r="H11" s="271"/>
      <c r="I11" s="271"/>
      <c r="J11" s="5">
        <v>5</v>
      </c>
      <c r="K11" s="75">
        <v>-9094494</v>
      </c>
      <c r="L11" s="75">
        <v>-7677071</v>
      </c>
    </row>
    <row r="12" spans="2:13">
      <c r="B12" s="271" t="s">
        <v>298</v>
      </c>
      <c r="C12" s="271"/>
      <c r="D12" s="271"/>
      <c r="E12" s="271"/>
      <c r="F12" s="271"/>
      <c r="G12" s="271"/>
      <c r="H12" s="271"/>
      <c r="I12" s="271"/>
      <c r="J12" s="5">
        <v>6</v>
      </c>
      <c r="K12" s="6">
        <v>169359566</v>
      </c>
      <c r="L12" s="6">
        <v>168236409</v>
      </c>
    </row>
    <row r="13" spans="2:13">
      <c r="B13" s="271" t="s">
        <v>299</v>
      </c>
      <c r="C13" s="271"/>
      <c r="D13" s="271"/>
      <c r="E13" s="271"/>
      <c r="F13" s="271"/>
      <c r="G13" s="271"/>
      <c r="H13" s="271"/>
      <c r="I13" s="271"/>
      <c r="J13" s="5">
        <v>7</v>
      </c>
      <c r="K13" s="6">
        <v>0</v>
      </c>
      <c r="L13" s="6"/>
    </row>
    <row r="14" spans="2:13">
      <c r="B14" s="271" t="s">
        <v>300</v>
      </c>
      <c r="C14" s="271"/>
      <c r="D14" s="271"/>
      <c r="E14" s="271"/>
      <c r="F14" s="271"/>
      <c r="G14" s="271"/>
      <c r="H14" s="271"/>
      <c r="I14" s="271"/>
      <c r="J14" s="5">
        <v>8</v>
      </c>
      <c r="K14" s="6">
        <v>0</v>
      </c>
      <c r="L14" s="6"/>
    </row>
    <row r="15" spans="2:13">
      <c r="B15" s="271" t="s">
        <v>301</v>
      </c>
      <c r="C15" s="271"/>
      <c r="D15" s="271"/>
      <c r="E15" s="271"/>
      <c r="F15" s="271"/>
      <c r="G15" s="271"/>
      <c r="H15" s="271"/>
      <c r="I15" s="271"/>
      <c r="J15" s="5">
        <v>9</v>
      </c>
      <c r="K15" s="6">
        <v>0</v>
      </c>
      <c r="L15" s="6"/>
    </row>
    <row r="16" spans="2:13">
      <c r="B16" s="255" t="s">
        <v>302</v>
      </c>
      <c r="C16" s="255"/>
      <c r="D16" s="255"/>
      <c r="E16" s="255"/>
      <c r="F16" s="255"/>
      <c r="G16" s="255"/>
      <c r="H16" s="255"/>
      <c r="I16" s="255"/>
      <c r="J16" s="5">
        <v>10</v>
      </c>
      <c r="K16" s="30">
        <f>SUM(K7:K15)</f>
        <v>225519192</v>
      </c>
      <c r="L16" s="30">
        <f>SUM(L7:L15)</f>
        <v>218381286</v>
      </c>
    </row>
    <row r="17" spans="2:12">
      <c r="B17" s="271" t="s">
        <v>303</v>
      </c>
      <c r="C17" s="271"/>
      <c r="D17" s="271"/>
      <c r="E17" s="271"/>
      <c r="F17" s="271"/>
      <c r="G17" s="271"/>
      <c r="H17" s="271"/>
      <c r="I17" s="271"/>
      <c r="J17" s="5">
        <v>11</v>
      </c>
      <c r="K17" s="6"/>
      <c r="L17" s="6"/>
    </row>
    <row r="18" spans="2:12">
      <c r="B18" s="271" t="s">
        <v>304</v>
      </c>
      <c r="C18" s="271"/>
      <c r="D18" s="271"/>
      <c r="E18" s="271"/>
      <c r="F18" s="271"/>
      <c r="G18" s="271"/>
      <c r="H18" s="271"/>
      <c r="I18" s="271"/>
      <c r="J18" s="5">
        <v>12</v>
      </c>
      <c r="K18" s="6"/>
      <c r="L18" s="6"/>
    </row>
    <row r="19" spans="2:12">
      <c r="B19" s="271" t="s">
        <v>305</v>
      </c>
      <c r="C19" s="271"/>
      <c r="D19" s="271"/>
      <c r="E19" s="271"/>
      <c r="F19" s="271"/>
      <c r="G19" s="271"/>
      <c r="H19" s="271"/>
      <c r="I19" s="271"/>
      <c r="J19" s="5">
        <v>13</v>
      </c>
      <c r="K19" s="6"/>
      <c r="L19" s="6"/>
    </row>
    <row r="20" spans="2:12">
      <c r="B20" s="271" t="s">
        <v>306</v>
      </c>
      <c r="C20" s="271"/>
      <c r="D20" s="271"/>
      <c r="E20" s="271"/>
      <c r="F20" s="271"/>
      <c r="G20" s="271"/>
      <c r="H20" s="271"/>
      <c r="I20" s="271"/>
      <c r="J20" s="5">
        <v>14</v>
      </c>
      <c r="K20" s="6"/>
      <c r="L20" s="6"/>
    </row>
    <row r="21" spans="2:12">
      <c r="B21" s="271" t="s">
        <v>307</v>
      </c>
      <c r="C21" s="271"/>
      <c r="D21" s="271"/>
      <c r="E21" s="271"/>
      <c r="F21" s="271"/>
      <c r="G21" s="271"/>
      <c r="H21" s="271"/>
      <c r="I21" s="271"/>
      <c r="J21" s="5">
        <v>15</v>
      </c>
      <c r="K21" s="6"/>
      <c r="L21" s="6"/>
    </row>
    <row r="22" spans="2:12">
      <c r="B22" s="271" t="s">
        <v>308</v>
      </c>
      <c r="C22" s="271"/>
      <c r="D22" s="271"/>
      <c r="E22" s="271"/>
      <c r="F22" s="271"/>
      <c r="G22" s="271"/>
      <c r="H22" s="271"/>
      <c r="I22" s="271"/>
      <c r="J22" s="5">
        <v>16</v>
      </c>
      <c r="K22" s="6"/>
      <c r="L22" s="6"/>
    </row>
    <row r="23" spans="2:12">
      <c r="B23" s="255" t="s">
        <v>309</v>
      </c>
      <c r="C23" s="255"/>
      <c r="D23" s="255"/>
      <c r="E23" s="255"/>
      <c r="F23" s="255"/>
      <c r="G23" s="255"/>
      <c r="H23" s="255"/>
      <c r="I23" s="255"/>
      <c r="J23" s="5">
        <v>17</v>
      </c>
      <c r="K23" s="39">
        <f>SUM(K17:K22)</f>
        <v>0</v>
      </c>
      <c r="L23" s="39">
        <f>SUM(L17:L22)</f>
        <v>0</v>
      </c>
    </row>
    <row r="24" spans="2:12">
      <c r="B24" s="239"/>
      <c r="C24" s="240"/>
      <c r="D24" s="240"/>
      <c r="E24" s="240"/>
      <c r="F24" s="240"/>
      <c r="G24" s="240"/>
      <c r="H24" s="240"/>
      <c r="I24" s="240"/>
      <c r="J24" s="283"/>
      <c r="K24" s="283"/>
      <c r="L24" s="284"/>
    </row>
    <row r="25" spans="2:12">
      <c r="B25" s="295" t="s">
        <v>310</v>
      </c>
      <c r="C25" s="296"/>
      <c r="D25" s="296"/>
      <c r="E25" s="296"/>
      <c r="F25" s="296"/>
      <c r="G25" s="296"/>
      <c r="H25" s="296"/>
      <c r="I25" s="296"/>
      <c r="J25" s="76">
        <v>18</v>
      </c>
      <c r="K25" s="77">
        <f>+K16</f>
        <v>225519192</v>
      </c>
      <c r="L25" s="77">
        <f>+L16</f>
        <v>218381286</v>
      </c>
    </row>
    <row r="26" spans="2:12" ht="17.25" customHeight="1">
      <c r="B26" s="231" t="s">
        <v>311</v>
      </c>
      <c r="C26" s="232"/>
      <c r="D26" s="232"/>
      <c r="E26" s="232"/>
      <c r="F26" s="232"/>
      <c r="G26" s="232"/>
      <c r="H26" s="232"/>
      <c r="I26" s="232"/>
      <c r="J26" s="17">
        <v>19</v>
      </c>
      <c r="K26" s="78"/>
      <c r="L26" s="78"/>
    </row>
    <row r="27" spans="2:12" ht="30" customHeight="1">
      <c r="B27" s="293" t="s">
        <v>312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</row>
  </sheetData>
  <protectedRanges>
    <protectedRange sqref="F3:F4" name="Range1_1"/>
    <protectedRange sqref="H3:I4" name="Range1"/>
  </protectedRanges>
  <mergeCells count="26">
    <mergeCell ref="B26:I26"/>
    <mergeCell ref="B27:L27"/>
    <mergeCell ref="B20:I20"/>
    <mergeCell ref="B21:I21"/>
    <mergeCell ref="B22:I22"/>
    <mergeCell ref="B23:I23"/>
    <mergeCell ref="B24:L24"/>
    <mergeCell ref="B25:I25"/>
    <mergeCell ref="B14:I14"/>
    <mergeCell ref="B15:I15"/>
    <mergeCell ref="B16:I16"/>
    <mergeCell ref="B17:I17"/>
    <mergeCell ref="B18:I18"/>
    <mergeCell ref="B19:I19"/>
    <mergeCell ref="B8:I8"/>
    <mergeCell ref="B9:I9"/>
    <mergeCell ref="B10:I10"/>
    <mergeCell ref="B11:I11"/>
    <mergeCell ref="B12:I12"/>
    <mergeCell ref="B13:I13"/>
    <mergeCell ref="B1:L1"/>
    <mergeCell ref="D3:E3"/>
    <mergeCell ref="H3:I3"/>
    <mergeCell ref="B5:I5"/>
    <mergeCell ref="B6:I6"/>
    <mergeCell ref="B7:I7"/>
  </mergeCells>
  <conditionalFormatting sqref="H3:H4">
    <cfRule type="cellIs" dxfId="0" priority="1" stopIfTrue="1" operator="lessThan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:F4 H3:H4">
      <formula1>39448</formula1>
    </dataValidation>
    <dataValidation type="whole" operator="greaterThanOrEqual" allowBlank="1" showInputMessage="1" showErrorMessage="1" errorTitle="Pogrešan unos" error="Mogu se unijeti samo cjelobrojne pozitivne vrijednosti." sqref="K23:L24 K16:L16 K7:L7 K11:L11">
      <formula1>0</formula1>
    </dataValidation>
    <dataValidation type="whole" operator="notEqual" allowBlank="1" showInputMessage="1" showErrorMessage="1" errorTitle="Pogrešan unos" error="Mogu se unijeti samo cjelobrojne vrijednosti." sqref="K17:L22 K8:L8 K12:L15">
      <formula1>999999999999</formula1>
    </dataValidation>
    <dataValidation type="whole" operator="notEqual" allowBlank="1" showInputMessage="1" showErrorMessage="1" errorTitle="Pogrešan unos" error="Mogu se unijeti samo cjelobrojne vrijednosti." sqref="K25:L26">
      <formula1>9999999999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NT-I</vt:lpstr>
      <vt:lpstr>PK</vt:lpstr>
      <vt:lpstr>Bilanca!Print_Area</vt:lpstr>
      <vt:lpstr>'OPĆI PODACI'!Print_Area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psklepic</cp:lastModifiedBy>
  <cp:lastPrinted>2016-07-28T07:15:20Z</cp:lastPrinted>
  <dcterms:created xsi:type="dcterms:W3CDTF">2008-10-17T11:51:54Z</dcterms:created>
  <dcterms:modified xsi:type="dcterms:W3CDTF">2016-08-01T12:53:49Z</dcterms:modified>
</cp:coreProperties>
</file>