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3675" windowWidth="17400" windowHeight="56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<sst xmlns="http://schemas.openxmlformats.org/spreadsheetml/2006/main" count="394" uniqueCount="344">
  <si>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</si>
  <si>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</si>
  <si>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</si>
  <si>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</si>
  <si>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</si>
  <si>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</si>
  <si>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</si>
  <si>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</si>
  <si>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</si>
  <si>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</si>
  <si>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</si>
  <si>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</si>
  <si>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</si>
  <si>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</si>
  <si>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</si>
  <si>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</si>
  <si>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</si>
  <si>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</si>
  <si>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</si>
  <si>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</si>
  <si>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</si>
  <si>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</si>
  <si>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</si>
  <si>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</si>
  <si>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</si>
  <si>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</si>
  <si>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</si>
  <si>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</si>
  <si>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</si>
  <si>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</si>
  <si>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</si>
  <si>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</si>
  <si>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</si>
  <si>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</si>
  <si>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</si>
  <si>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</si>
  <si>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</si>
  <si>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</si>
  <si>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</si>
  <si>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</si>
  <si>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</si>
  <si>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</si>
  <si>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</si>
  <si>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</si>
  <si>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</si>
  <si>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</si>
  <si>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</si>
  <si>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</si>
  <si>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</si>
  <si>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</si>
  <si>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</si>
  <si>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</si>
  <si>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</si>
  <si>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</si>
  <si>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</si>
  <si>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</si>
  <si>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</si>
  <si>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</si>
  <si>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</si>
  <si>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</si>
  <si>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</si>
  <si>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</si>
  <si>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</si>
  <si>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</si>
  <si>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</si>
  <si>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</si>
  <si>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</si>
  <si>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</si>
  <si>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</si>
  <si>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</si>
  <si>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</si>
  <si>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</si>
  <si>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</si>
  <si>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</si>
  <si>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</si>
  <si>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</si>
  <si>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</si>
  <si>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</si>
  <si>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</si>
  <si>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</si>
  <si>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</si>
  <si>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</si>
  <si>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</si>
  <si>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</si>
  <si>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</si>
  <si>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</si>
  <si>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</si>
  <si>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</si>
  <si>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</si>
  <si>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</si>
  <si>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</si>
  <si>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</si>
  <si>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</si>
  <si>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</si>
  <si>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</si>
  <si>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</si>
  <si>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</si>
  <si>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</si>
  <si>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</si>
  <si>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</si>
  <si>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</si>
  <si>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</si>
  <si>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</si>
  <si>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</si>
  <si>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</si>
  <si>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</si>
  <si>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</si>
  <si>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</si>
  <si>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</si>
  <si>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</si>
  <si>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</si>
  <si>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</si>
  <si>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</si>
  <si>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</si>
  <si>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</si>
  <si>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</si>
  <si>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</si>
  <si>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</si>
  <si>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</si>
  <si>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</si>
  <si>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</si>
  <si>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</si>
  <si>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</si>
  <si>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</si>
  <si>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</si>
  <si>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</si>
  <si>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</si>
  <si>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</si>
  <si>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</si>
  <si>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</si>
  <si>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</si>
  <si>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</si>
  <si>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</si>
  <si>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</si>
  <si>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</si>
  <si>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</si>
  <si>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</si>
  <si>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</si>
  <si>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</si>
  <si>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</si>
  <si>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</si>
  <si>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</si>
  <si>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</si>
  <si>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</si>
  <si>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</si>
  <si>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</si>
  <si>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</si>
  <si>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</si>
  <si>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</si>
  <si>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</si>
  <si>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</si>
  <si>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</si>
  <si>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</si>
  <si>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</si>
  <si>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</si>
  <si>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</si>
  <si>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</si>
  <si>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</si>
  <si>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</si>
  <si>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</si>
  <si>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</si>
  <si>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</si>
  <si>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</si>
  <si>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</si>
  <si>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</si>
  <si>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</si>
  <si>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</si>
  <si>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</si>
  <si>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</si>
  <si>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</si>
  <si>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</si>
  <si>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</si>
  <si>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</si>
  <si>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</si>
  <si>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</si>
  <si>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</si>
  <si>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</si>
  <si>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</si>
  <si>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</si>
  <si>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</si>
  <si>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</si>
  <si>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</si>
  <si>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</si>
  <si>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</si>
  <si>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</si>
  <si>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</si>
  <si>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</si>
  <si>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</si>
  <si>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</si>
  <si>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</si>
  <si>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</si>
  <si>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</si>
  <si>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</si>
  <si>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</si>
  <si>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</si>
  <si>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</si>
  <si>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</si>
  <si>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</si>
  <si>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</si>
  <si>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</si>
  <si>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</si>
  <si>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</si>
  <si>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</si>
  <si>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</si>
  <si>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</si>
  <si>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</si>
  <si>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</si>
  <si>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</si>
  <si>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</si>
  <si>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</si>
  <si>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</si>
  <si>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</si>
  <si>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</si>
  <si>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</si>
  <si>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</si>
  <si>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</si>
  <si>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</si>
  <si>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</si>
  <si>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</si>
  <si>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</si>
  <si>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</si>
  <si>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</si>
  <si>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</si>
  <si>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</si>
  <si>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</si>
  <si>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</si>
  <si>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</si>
  <si>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</si>
  <si>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</si>
  <si>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</si>
  <si>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</si>
  <si>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</si>
  <si>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</si>
  <si>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</si>
  <si>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</si>
  <si>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</si>
  <si>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</si>
  <si>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</si>
  <si>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</si>
  <si>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</si>
  <si>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</si>
  <si>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</si>
  <si>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</si>
  <si>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</si>
  <si>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</si>
  <si>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</si>
  <si>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</si>
  <si>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</si>
  <si>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</si>
  <si>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</si>
  <si>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</si>
  <si>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</si>
  <si>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</si>
  <si>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</si>
  <si>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</si>
  <si>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</si>
  <si>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</si>
  <si>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</si>
  <si>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</si>
  <si>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</si>
  <si>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</si>
  <si>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</si>
  <si>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</si>
  <si>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</si>
  <si>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</si>
  <si>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</si>
  <si>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</si>
  <si>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</si>
  <si>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</si>
  <si>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</si>
  <si>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</si>
  <si>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</si>
  <si>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</si>
  <si>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</si>
  <si>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</si>
  <si>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</si>
  <si>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</si>
  <si>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</si>
  <si>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</si>
  <si>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</si>
  <si>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</si>
  <si>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</si>
  <si>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</si>
  <si>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</si>
  <si>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</si>
  <si>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</si>
  <si>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</si>
  <si>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</si>
  <si>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</si>
  <si>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</si>
  <si>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</si>
  <si>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</si>
  <si>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</si>
  <si>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</si>
  <si>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</si>
  <si>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</si>
  <si>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</si>
  <si>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</si>
  <si>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</si>
  <si>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</si>
  <si>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</si>
  <si>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</si>
  <si>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</si>
  <si>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</si>
  <si>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</si>
  <si>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</si>
  <si>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</si>
  <si>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</si>
  <si>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</si>
  <si>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</si>
  <si>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</si>
  <si>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</si>
  <si>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</si>
  <si>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</si>
  <si>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</si>
  <si>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</si>
  <si>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</si>
  <si>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</si>
  <si>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</si>
  <si>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</si>
  <si>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</si>
  <si>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31.12.2010.</t>
  </si>
  <si>
    <t>stanje na dan 31.12.2010.</t>
  </si>
  <si>
    <t>u razdoblju 01.01.2010. do 31.12.2010.</t>
  </si>
  <si>
    <t>Obveznik: Varteks d.d.- Varaždin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</si>
  <si>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</si>
  <si>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</si>
  <si>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</si>
  <si>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</si>
  <si>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</si>
  <si>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</si>
  <si>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</si>
  <si>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info@varteks.com</t>
  </si>
  <si>
    <t>www.varteks.com</t>
  </si>
  <si>
    <t>VARAŽDIN</t>
  </si>
  <si>
    <t>VARAŽDINSKA</t>
  </si>
  <si>
    <t>1413</t>
  </si>
  <si>
    <t>NE</t>
  </si>
  <si>
    <t>Svetec Zvonimir</t>
  </si>
  <si>
    <t>042/377124</t>
  </si>
  <si>
    <t>042/377089</t>
  </si>
  <si>
    <t>zsvetec@varteks.com</t>
  </si>
  <si>
    <t>Davidović Nenad</t>
  </si>
  <si>
    <t xml:space="preserve">1. Revidirani godišnji financijski izvještaji s revizorskim izvješćem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</si>
</sst>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35" fillId="21" borderId="2" applyNumberFormat="0" applyAlignment="0" applyProtection="0"/>
    <xf numFmtId="0" fontId="25" fillId="21" borderId="3" applyNumberFormat="0" applyAlignment="0" applyProtection="0"/>
    <xf numFmtId="0" fontId="24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6" fillId="23" borderId="8" applyNumberFormat="0" applyAlignment="0" applyProtection="0"/>
    <xf numFmtId="0" fontId="12" fillId="0" borderId="0">
      <alignment vertical="top"/>
      <protection/>
    </xf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2" fillId="7" borderId="3" applyNumberFormat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15" fillId="0" borderId="0" xfId="57" applyFont="1" applyAlignment="1" applyProtection="1">
      <alignment horizontal="right"/>
      <protection hidden="1"/>
    </xf>
    <xf numFmtId="0" fontId="1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24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24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24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1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3" xfId="0" applyFont="1" applyFill="1" applyBorder="1" applyAlignment="1" applyProtection="1">
      <alignment horizontal="center" vertical="center" wrapText="1"/>
      <protection hidden="1"/>
    </xf>
    <xf numFmtId="0" fontId="6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/>
    </xf>
    <xf numFmtId="49" fontId="6" fillId="2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1">
      <alignment vertical="top"/>
      <protection/>
    </xf>
    <xf numFmtId="0" fontId="12" fillId="0" borderId="0" xfId="61" applyAlignment="1">
      <alignment/>
      <protection/>
    </xf>
    <xf numFmtId="0" fontId="20" fillId="0" borderId="0" xfId="61" applyFont="1" applyAlignment="1">
      <alignment/>
      <protection/>
    </xf>
    <xf numFmtId="0" fontId="13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1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1" applyFont="1" applyFill="1" applyBorder="1" applyAlignment="1" applyProtection="1">
      <alignment horizontal="center" vertical="center"/>
      <protection hidden="1"/>
    </xf>
    <xf numFmtId="14" fontId="9" fillId="24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Border="1" applyAlignment="1">
      <alignment wrapText="1"/>
      <protection/>
    </xf>
    <xf numFmtId="0" fontId="2" fillId="23" borderId="26" xfId="0" applyFont="1" applyFill="1" applyBorder="1" applyAlignment="1">
      <alignment horizontal="center" vertical="center" wrapText="1"/>
    </xf>
    <xf numFmtId="0" fontId="6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6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/>
      <protection hidden="1"/>
    </xf>
    <xf numFmtId="0" fontId="12" fillId="0" borderId="0" xfId="57" applyAlignment="1">
      <alignment/>
      <protection/>
    </xf>
    <xf numFmtId="0" fontId="17" fillId="0" borderId="0" xfId="57" applyFont="1" applyBorder="1" applyAlignment="1" applyProtection="1">
      <alignment/>
      <protection hidden="1"/>
    </xf>
    <xf numFmtId="0" fontId="17" fillId="0" borderId="0" xfId="57" applyFont="1" applyAlignment="1" applyProtection="1">
      <alignment/>
      <protection hidden="1"/>
    </xf>
    <xf numFmtId="0" fontId="3" fillId="0" borderId="18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4" fillId="24" borderId="27" xfId="40" applyFill="1" applyBorder="1" applyAlignment="1" applyProtection="1">
      <alignment/>
      <protection hidden="1" locked="0"/>
    </xf>
    <xf numFmtId="0" fontId="2" fillId="0" borderId="25" xfId="57" applyFont="1" applyBorder="1" applyAlignment="1" applyProtection="1">
      <alignment/>
      <protection hidden="1" locked="0"/>
    </xf>
    <xf numFmtId="0" fontId="2" fillId="0" borderId="28" xfId="57" applyFont="1" applyBorder="1" applyAlignment="1" applyProtection="1">
      <alignment/>
      <protection hidden="1" locked="0"/>
    </xf>
    <xf numFmtId="0" fontId="3" fillId="0" borderId="0" xfId="57" applyFont="1" applyAlignment="1" applyProtection="1">
      <alignment horizontal="right" wrapText="1"/>
      <protection hidden="1"/>
    </xf>
    <xf numFmtId="1" fontId="2" fillId="24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>
      <alignment horizontal="left"/>
      <protection/>
    </xf>
    <xf numFmtId="0" fontId="3" fillId="0" borderId="28" xfId="57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8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9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29" xfId="57" applyFont="1" applyBorder="1" applyAlignment="1" applyProtection="1">
      <alignment horizontal="right"/>
      <protection hidden="1"/>
    </xf>
    <xf numFmtId="49" fontId="2" fillId="24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9" xfId="57" applyFont="1" applyBorder="1" applyAlignment="1" applyProtection="1">
      <alignment horizontal="right" wrapText="1"/>
      <protection hidden="1"/>
    </xf>
    <xf numFmtId="0" fontId="2" fillId="24" borderId="27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>
      <alignment horizontal="left" vertical="center"/>
      <protection/>
    </xf>
    <xf numFmtId="0" fontId="16" fillId="24" borderId="25" xfId="40" applyFont="1" applyFill="1" applyBorder="1" applyAlignment="1" applyProtection="1">
      <alignment/>
      <protection hidden="1" locked="0"/>
    </xf>
    <xf numFmtId="0" fontId="16" fillId="24" borderId="28" xfId="40" applyFont="1" applyFill="1" applyBorder="1" applyAlignment="1" applyProtection="1">
      <alignment/>
      <protection hidden="1" locked="0"/>
    </xf>
    <xf numFmtId="0" fontId="2" fillId="24" borderId="27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5" xfId="57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29" xfId="57" applyFont="1" applyBorder="1" applyAlignment="1" applyProtection="1">
      <alignment horizontal="right" wrapText="1"/>
      <protection hidden="1"/>
    </xf>
    <xf numFmtId="49" fontId="2" fillId="24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13" fillId="0" borderId="0" xfId="57" applyFont="1" applyAlignment="1">
      <alignment/>
      <protection/>
    </xf>
    <xf numFmtId="0" fontId="3" fillId="0" borderId="20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24" borderId="27" xfId="40" applyNumberFormat="1" applyFill="1" applyBorder="1" applyAlignment="1" applyProtection="1">
      <alignment horizontal="left" vertical="center"/>
      <protection hidden="1" locked="0"/>
    </xf>
    <xf numFmtId="0" fontId="21" fillId="0" borderId="0" xfId="57" applyFont="1" applyAlignment="1" applyProtection="1">
      <alignment horizontal="left"/>
      <protection hidden="1"/>
    </xf>
    <xf numFmtId="0" fontId="9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17" fillId="0" borderId="0" xfId="56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21" borderId="34" xfId="0" applyFont="1" applyFill="1" applyBorder="1" applyAlignment="1">
      <alignment horizontal="left" vertical="center" wrapText="1"/>
    </xf>
    <xf numFmtId="0" fontId="2" fillId="21" borderId="35" xfId="0" applyFont="1" applyFill="1" applyBorder="1" applyAlignment="1">
      <alignment horizontal="left" vertical="center" wrapText="1"/>
    </xf>
    <xf numFmtId="0" fontId="0" fillId="21" borderId="35" xfId="0" applyFont="1" applyFill="1" applyBorder="1" applyAlignment="1">
      <alignment horizontal="left" vertical="center" wrapText="1"/>
    </xf>
    <xf numFmtId="0" fontId="0" fillId="21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21" borderId="35" xfId="0" applyFont="1" applyFill="1" applyBorder="1" applyAlignment="1">
      <alignment vertical="center"/>
    </xf>
    <xf numFmtId="0" fontId="0" fillId="21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9" fillId="25" borderId="34" xfId="0" applyFont="1" applyFill="1" applyBorder="1" applyAlignment="1" applyProtection="1">
      <alignment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2" fillId="23" borderId="23" xfId="0" applyFont="1" applyFill="1" applyBorder="1" applyAlignment="1" applyProtection="1">
      <alignment horizontal="center" vertical="center" wrapText="1"/>
      <protection hidden="1"/>
    </xf>
    <xf numFmtId="0" fontId="2" fillId="23" borderId="44" xfId="0" applyFont="1" applyFill="1" applyBorder="1" applyAlignment="1" applyProtection="1">
      <alignment horizontal="center" vertical="center" wrapText="1"/>
      <protection hidden="1"/>
    </xf>
    <xf numFmtId="0" fontId="2" fillId="23" borderId="45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2" fillId="21" borderId="27" xfId="0" applyFont="1" applyFill="1" applyBorder="1" applyAlignment="1">
      <alignment horizontal="left" vertical="center" wrapText="1"/>
    </xf>
    <xf numFmtId="0" fontId="0" fillId="21" borderId="25" xfId="0" applyFont="1" applyFill="1" applyBorder="1" applyAlignment="1">
      <alignment horizontal="left" vertical="center" wrapText="1"/>
    </xf>
    <xf numFmtId="0" fontId="0" fillId="21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21" borderId="35" xfId="0" applyFont="1" applyFill="1" applyBorder="1" applyAlignment="1">
      <alignment vertical="center" wrapText="1"/>
    </xf>
    <xf numFmtId="0" fontId="9" fillId="21" borderId="36" xfId="0" applyFont="1" applyFill="1" applyBorder="1" applyAlignment="1">
      <alignment vertical="center" wrapText="1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2" fillId="26" borderId="34" xfId="0" applyFont="1" applyFill="1" applyBorder="1" applyAlignment="1">
      <alignment horizontal="left" vertical="center" wrapText="1"/>
    </xf>
    <xf numFmtId="0" fontId="2" fillId="26" borderId="35" xfId="0" applyFont="1" applyFill="1" applyBorder="1" applyAlignment="1">
      <alignment horizontal="left" vertical="center" wrapText="1"/>
    </xf>
    <xf numFmtId="0" fontId="0" fillId="26" borderId="35" xfId="0" applyFont="1" applyFill="1" applyBorder="1" applyAlignment="1">
      <alignment vertical="center" wrapText="1"/>
    </xf>
    <xf numFmtId="0" fontId="0" fillId="2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1" applyFont="1" applyFill="1" applyBorder="1" applyAlignment="1" applyProtection="1">
      <alignment horizontal="center" vertical="center"/>
      <protection hidden="1"/>
    </xf>
    <xf numFmtId="14" fontId="9" fillId="24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Border="1" applyAlignment="1">
      <alignment vertical="center"/>
      <protection/>
    </xf>
    <xf numFmtId="0" fontId="2" fillId="23" borderId="26" xfId="0" applyFont="1" applyFill="1" applyBorder="1" applyAlignment="1">
      <alignment horizontal="center" vertical="center" wrapText="1"/>
    </xf>
    <xf numFmtId="0" fontId="2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1" applyFont="1" applyAlignment="1">
      <alignment/>
      <protection/>
    </xf>
    <xf numFmtId="0" fontId="19" fillId="0" borderId="0" xfId="61" applyFont="1" applyBorder="1" applyAlignment="1">
      <alignment horizontal="justify" vertical="top" wrapText="1"/>
      <protection/>
    </xf>
    <xf numFmtId="0" fontId="12" fillId="0" borderId="0" xfId="61" applyAlignment="1">
      <alignment/>
      <protection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_TFI-KI" xfId="56"/>
    <cellStyle name="Normal_TFI-POD" xfId="57"/>
    <cellStyle name="Percent" xfId="58"/>
    <cellStyle name="Povezana ćelija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9">
      <selection activeCell="F56" sqref="F5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5" t="s">
        <v>256</v>
      </c>
      <c r="B1" s="165"/>
      <c r="C1" s="16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2" t="s">
        <v>257</v>
      </c>
      <c r="B2" s="132"/>
      <c r="C2" s="132"/>
      <c r="D2" s="133"/>
      <c r="E2" s="24">
        <v>40179</v>
      </c>
      <c r="F2" s="25"/>
      <c r="G2" s="26" t="s">
        <v>258</v>
      </c>
      <c r="H2" s="24" t="s">
        <v>321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4" t="s">
        <v>259</v>
      </c>
      <c r="B4" s="134"/>
      <c r="C4" s="134"/>
      <c r="D4" s="134"/>
      <c r="E4" s="134"/>
      <c r="F4" s="134"/>
      <c r="G4" s="134"/>
      <c r="H4" s="134"/>
      <c r="I4" s="13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5" t="s">
        <v>260</v>
      </c>
      <c r="B6" s="136"/>
      <c r="C6" s="137" t="s">
        <v>325</v>
      </c>
      <c r="D6" s="138"/>
      <c r="E6" s="139"/>
      <c r="F6" s="139"/>
      <c r="G6" s="139"/>
      <c r="H6" s="139"/>
      <c r="I6" s="39"/>
      <c r="J6" s="22"/>
      <c r="K6" s="22"/>
      <c r="L6" s="22"/>
    </row>
    <row r="7" spans="1:12" ht="12.75">
      <c r="A7" s="40"/>
      <c r="B7" s="40"/>
      <c r="C7" s="31"/>
      <c r="D7" s="31"/>
      <c r="E7" s="139"/>
      <c r="F7" s="139"/>
      <c r="G7" s="139"/>
      <c r="H7" s="139"/>
      <c r="I7" s="39"/>
      <c r="J7" s="22"/>
      <c r="K7" s="22"/>
      <c r="L7" s="22"/>
    </row>
    <row r="8" spans="1:12" ht="12.75">
      <c r="A8" s="140" t="s">
        <v>261</v>
      </c>
      <c r="B8" s="141"/>
      <c r="C8" s="137" t="s">
        <v>326</v>
      </c>
      <c r="D8" s="138"/>
      <c r="E8" s="139"/>
      <c r="F8" s="139"/>
      <c r="G8" s="139"/>
      <c r="H8" s="13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1" t="s">
        <v>262</v>
      </c>
      <c r="B10" s="129"/>
      <c r="C10" s="137" t="s">
        <v>327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4"/>
      <c r="B11" s="12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5" t="s">
        <v>263</v>
      </c>
      <c r="B12" s="136"/>
      <c r="C12" s="142" t="s">
        <v>328</v>
      </c>
      <c r="D12" s="143"/>
      <c r="E12" s="143"/>
      <c r="F12" s="143"/>
      <c r="G12" s="143"/>
      <c r="H12" s="143"/>
      <c r="I12" s="13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5" t="s">
        <v>264</v>
      </c>
      <c r="B14" s="136"/>
      <c r="C14" s="125" t="s">
        <v>329</v>
      </c>
      <c r="D14" s="126"/>
      <c r="E14" s="31"/>
      <c r="F14" s="142" t="s">
        <v>330</v>
      </c>
      <c r="G14" s="143"/>
      <c r="H14" s="143"/>
      <c r="I14" s="13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5" t="s">
        <v>265</v>
      </c>
      <c r="B16" s="136"/>
      <c r="C16" s="142" t="s">
        <v>331</v>
      </c>
      <c r="D16" s="143"/>
      <c r="E16" s="143"/>
      <c r="F16" s="143"/>
      <c r="G16" s="143"/>
      <c r="H16" s="143"/>
      <c r="I16" s="13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5" t="s">
        <v>266</v>
      </c>
      <c r="B18" s="136"/>
      <c r="C18" s="121" t="s">
        <v>332</v>
      </c>
      <c r="D18" s="122"/>
      <c r="E18" s="122"/>
      <c r="F18" s="122"/>
      <c r="G18" s="122"/>
      <c r="H18" s="122"/>
      <c r="I18" s="12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5" t="s">
        <v>267</v>
      </c>
      <c r="B20" s="136"/>
      <c r="C20" s="121" t="s">
        <v>333</v>
      </c>
      <c r="D20" s="144"/>
      <c r="E20" s="144"/>
      <c r="F20" s="144"/>
      <c r="G20" s="144"/>
      <c r="H20" s="144"/>
      <c r="I20" s="145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5" t="s">
        <v>268</v>
      </c>
      <c r="B22" s="136"/>
      <c r="C22" s="44">
        <v>472</v>
      </c>
      <c r="D22" s="142" t="s">
        <v>334</v>
      </c>
      <c r="E22" s="127"/>
      <c r="F22" s="128"/>
      <c r="G22" s="119"/>
      <c r="H22" s="120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5" t="s">
        <v>269</v>
      </c>
      <c r="B24" s="136"/>
      <c r="C24" s="44">
        <v>5</v>
      </c>
      <c r="D24" s="142" t="s">
        <v>335</v>
      </c>
      <c r="E24" s="127"/>
      <c r="F24" s="127"/>
      <c r="G24" s="128"/>
      <c r="H24" s="38" t="s">
        <v>270</v>
      </c>
      <c r="I24" s="48">
        <v>2329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5" t="s">
        <v>272</v>
      </c>
      <c r="B26" s="136"/>
      <c r="C26" s="49" t="s">
        <v>337</v>
      </c>
      <c r="D26" s="50"/>
      <c r="E26" s="22"/>
      <c r="F26" s="51"/>
      <c r="G26" s="135" t="s">
        <v>273</v>
      </c>
      <c r="H26" s="136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7"/>
      <c r="C30" s="147"/>
      <c r="D30" s="148"/>
      <c r="E30" s="146"/>
      <c r="F30" s="147"/>
      <c r="G30" s="147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55"/>
      <c r="E31" s="155"/>
      <c r="F31" s="155"/>
      <c r="G31" s="156"/>
      <c r="H31" s="31"/>
      <c r="I31" s="57"/>
      <c r="J31" s="22"/>
      <c r="K31" s="22"/>
      <c r="L31" s="22"/>
    </row>
    <row r="32" spans="1:12" ht="12.75">
      <c r="A32" s="146"/>
      <c r="B32" s="147"/>
      <c r="C32" s="147"/>
      <c r="D32" s="148"/>
      <c r="E32" s="146"/>
      <c r="F32" s="147"/>
      <c r="G32" s="147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7"/>
      <c r="C34" s="147"/>
      <c r="D34" s="148"/>
      <c r="E34" s="146"/>
      <c r="F34" s="147"/>
      <c r="G34" s="147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7"/>
      <c r="C36" s="147"/>
      <c r="D36" s="148"/>
      <c r="E36" s="146"/>
      <c r="F36" s="147"/>
      <c r="G36" s="147"/>
      <c r="H36" s="137"/>
      <c r="I36" s="138"/>
      <c r="J36" s="22"/>
      <c r="K36" s="22"/>
      <c r="L36" s="22"/>
    </row>
    <row r="37" spans="1:12" ht="12.75">
      <c r="A37" s="59"/>
      <c r="B37" s="59"/>
      <c r="C37" s="158"/>
      <c r="D37" s="159"/>
      <c r="E37" s="31"/>
      <c r="F37" s="158"/>
      <c r="G37" s="159"/>
      <c r="H37" s="31"/>
      <c r="I37" s="31"/>
      <c r="J37" s="22"/>
      <c r="K37" s="22"/>
      <c r="L37" s="22"/>
    </row>
    <row r="38" spans="1:12" ht="12.75">
      <c r="A38" s="146"/>
      <c r="B38" s="147"/>
      <c r="C38" s="147"/>
      <c r="D38" s="148"/>
      <c r="E38" s="146"/>
      <c r="F38" s="147"/>
      <c r="G38" s="147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7"/>
      <c r="C40" s="147"/>
      <c r="D40" s="148"/>
      <c r="E40" s="146"/>
      <c r="F40" s="147"/>
      <c r="G40" s="147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60" t="s">
        <v>277</v>
      </c>
      <c r="B44" s="161"/>
      <c r="C44" s="137"/>
      <c r="D44" s="138"/>
      <c r="E44" s="32"/>
      <c r="F44" s="142"/>
      <c r="G44" s="147"/>
      <c r="H44" s="147"/>
      <c r="I44" s="148"/>
      <c r="J44" s="22"/>
      <c r="K44" s="22"/>
      <c r="L44" s="22"/>
    </row>
    <row r="45" spans="1:12" ht="12.75">
      <c r="A45" s="59"/>
      <c r="B45" s="59"/>
      <c r="C45" s="158"/>
      <c r="D45" s="159"/>
      <c r="E45" s="31"/>
      <c r="F45" s="158"/>
      <c r="G45" s="166"/>
      <c r="H45" s="67"/>
      <c r="I45" s="67"/>
      <c r="J45" s="22"/>
      <c r="K45" s="22"/>
      <c r="L45" s="22"/>
    </row>
    <row r="46" spans="1:12" ht="12.75">
      <c r="A46" s="160" t="s">
        <v>278</v>
      </c>
      <c r="B46" s="161"/>
      <c r="C46" s="142" t="s">
        <v>338</v>
      </c>
      <c r="D46" s="157"/>
      <c r="E46" s="157"/>
      <c r="F46" s="157"/>
      <c r="G46" s="157"/>
      <c r="H46" s="157"/>
      <c r="I46" s="157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0" t="s">
        <v>280</v>
      </c>
      <c r="B48" s="161"/>
      <c r="C48" s="162" t="s">
        <v>339</v>
      </c>
      <c r="D48" s="163"/>
      <c r="E48" s="164"/>
      <c r="F48" s="32"/>
      <c r="G48" s="38" t="s">
        <v>281</v>
      </c>
      <c r="H48" s="162" t="s">
        <v>340</v>
      </c>
      <c r="I48" s="16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0" t="s">
        <v>266</v>
      </c>
      <c r="B50" s="161"/>
      <c r="C50" s="169" t="s">
        <v>341</v>
      </c>
      <c r="D50" s="163"/>
      <c r="E50" s="163"/>
      <c r="F50" s="163"/>
      <c r="G50" s="163"/>
      <c r="H50" s="163"/>
      <c r="I50" s="16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5" t="s">
        <v>282</v>
      </c>
      <c r="B52" s="136"/>
      <c r="C52" s="162" t="s">
        <v>342</v>
      </c>
      <c r="D52" s="163"/>
      <c r="E52" s="163"/>
      <c r="F52" s="163"/>
      <c r="G52" s="163"/>
      <c r="H52" s="163"/>
      <c r="I52" s="130"/>
      <c r="J52" s="22"/>
      <c r="K52" s="22"/>
      <c r="L52" s="22"/>
    </row>
    <row r="53" spans="1:12" ht="12.75">
      <c r="A53" s="69"/>
      <c r="B53" s="69"/>
      <c r="C53" s="172" t="s">
        <v>283</v>
      </c>
      <c r="D53" s="172"/>
      <c r="E53" s="172"/>
      <c r="F53" s="172"/>
      <c r="G53" s="172"/>
      <c r="H53" s="17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0" t="s">
        <v>284</v>
      </c>
      <c r="C55" s="171"/>
      <c r="D55" s="171"/>
      <c r="E55" s="17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343</v>
      </c>
      <c r="C56" s="116"/>
      <c r="D56" s="116"/>
      <c r="E56" s="116"/>
      <c r="F56" s="116"/>
      <c r="G56" s="116"/>
      <c r="H56" s="176" t="s">
        <v>317</v>
      </c>
      <c r="I56" s="17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6"/>
      <c r="I57" s="17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6"/>
      <c r="I58" s="176"/>
      <c r="J58" s="22"/>
      <c r="K58" s="22"/>
      <c r="L58" s="22"/>
    </row>
    <row r="59" spans="1:12" ht="12.75">
      <c r="A59" s="69"/>
      <c r="B59" s="117"/>
      <c r="C59" s="118"/>
      <c r="D59" s="118"/>
      <c r="E59" s="118"/>
      <c r="F59" s="118"/>
      <c r="G59" s="118"/>
      <c r="H59" s="176"/>
      <c r="I59" s="176"/>
      <c r="J59" s="22"/>
      <c r="K59" s="22"/>
      <c r="L59" s="22"/>
    </row>
    <row r="60" spans="1:12" ht="12.75">
      <c r="A60" s="69"/>
      <c r="B60" s="117"/>
      <c r="C60" s="118"/>
      <c r="D60" s="118"/>
      <c r="E60" s="118"/>
      <c r="F60" s="118"/>
      <c r="G60" s="118"/>
      <c r="H60" s="176"/>
      <c r="I60" s="17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3" t="s">
        <v>287</v>
      </c>
      <c r="H63" s="174"/>
      <c r="I63" s="17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7"/>
      <c r="H64" s="168"/>
      <c r="I64" s="37"/>
      <c r="J64" s="22"/>
      <c r="K64" s="22"/>
      <c r="L64" s="22"/>
    </row>
  </sheetData>
  <sheetProtection/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2:D32"/>
    <mergeCell ref="E32:G32"/>
    <mergeCell ref="H32:I32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49">
      <selection activeCell="L22" sqref="L22"/>
    </sheetView>
  </sheetViews>
  <sheetFormatPr defaultColWidth="9.140625" defaultRowHeight="12.75"/>
  <cols>
    <col min="10" max="10" width="9.8515625" style="0" bestFit="1" customWidth="1"/>
    <col min="11" max="11" width="11.00390625" style="0" customWidth="1"/>
  </cols>
  <sheetData>
    <row r="1" spans="1:11" ht="12.75">
      <c r="A1" s="218" t="s">
        <v>159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ht="12.75">
      <c r="A2" s="222" t="s">
        <v>322</v>
      </c>
      <c r="B2" s="223"/>
      <c r="C2" s="223"/>
      <c r="D2" s="223"/>
      <c r="E2" s="223"/>
      <c r="F2" s="223"/>
      <c r="G2" s="223"/>
      <c r="H2" s="223"/>
      <c r="I2" s="223"/>
      <c r="J2" s="223"/>
      <c r="K2" s="221"/>
    </row>
    <row r="3" spans="1:11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.75">
      <c r="A4" s="208" t="s">
        <v>324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34.5" thickBot="1">
      <c r="A5" s="211" t="s">
        <v>61</v>
      </c>
      <c r="B5" s="212"/>
      <c r="C5" s="212"/>
      <c r="D5" s="212"/>
      <c r="E5" s="212"/>
      <c r="F5" s="212"/>
      <c r="G5" s="212"/>
      <c r="H5" s="213"/>
      <c r="I5" s="77" t="s">
        <v>288</v>
      </c>
      <c r="J5" s="78" t="s">
        <v>115</v>
      </c>
      <c r="K5" s="79" t="s">
        <v>116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81">
        <v>2</v>
      </c>
      <c r="J6" s="80">
        <v>3</v>
      </c>
      <c r="K6" s="80">
        <v>4</v>
      </c>
    </row>
    <row r="7" spans="1:11" ht="12.75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7"/>
      <c r="I8" s="6">
        <v>1</v>
      </c>
      <c r="J8" s="11"/>
      <c r="K8" s="11"/>
    </row>
    <row r="9" spans="1:11" ht="12.75">
      <c r="A9" s="196" t="s">
        <v>13</v>
      </c>
      <c r="B9" s="197"/>
      <c r="C9" s="197"/>
      <c r="D9" s="197"/>
      <c r="E9" s="197"/>
      <c r="F9" s="197"/>
      <c r="G9" s="197"/>
      <c r="H9" s="198"/>
      <c r="I9" s="4">
        <v>2</v>
      </c>
      <c r="J9" s="12">
        <f>J10+J17+J27+J36+J40</f>
        <v>416212641</v>
      </c>
      <c r="K9" s="12">
        <f>K10+K17+K27+K36+K40</f>
        <v>413403383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5928386</v>
      </c>
      <c r="K10" s="12">
        <f>SUM(K11:K16)</f>
        <v>7707235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>
        <v>0</v>
      </c>
      <c r="K11" s="13">
        <v>0</v>
      </c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5928386</v>
      </c>
      <c r="K12" s="13">
        <v>7707235</v>
      </c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>
        <v>0</v>
      </c>
      <c r="K13" s="13">
        <v>0</v>
      </c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>
        <v>0</v>
      </c>
      <c r="K14" s="13">
        <v>0</v>
      </c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>
        <v>0</v>
      </c>
      <c r="K15" s="13">
        <v>0</v>
      </c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>
        <v>0</v>
      </c>
      <c r="K16" s="13">
        <v>0</v>
      </c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381395261</v>
      </c>
      <c r="K17" s="12">
        <f>SUM(K18:K26)</f>
        <v>394123657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49123233</v>
      </c>
      <c r="K18" s="13">
        <v>54753233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247540893</v>
      </c>
      <c r="K19" s="13">
        <v>265285847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69215482</v>
      </c>
      <c r="K20" s="13">
        <v>61118313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11998164</v>
      </c>
      <c r="K21" s="13">
        <v>11762520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>
        <v>0</v>
      </c>
      <c r="K22" s="13">
        <v>0</v>
      </c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>
        <v>0</v>
      </c>
      <c r="K23" s="13">
        <v>0</v>
      </c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3286191</v>
      </c>
      <c r="K24" s="13">
        <v>972446</v>
      </c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>
        <v>231298</v>
      </c>
      <c r="K25" s="13">
        <v>231298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>
        <v>0</v>
      </c>
      <c r="K26" s="13">
        <v>0</v>
      </c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5130035</v>
      </c>
      <c r="K27" s="12">
        <f>SUM(K28:K35)</f>
        <v>7636279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>
        <v>327248</v>
      </c>
      <c r="K28" s="13">
        <v>2374551</v>
      </c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>
        <v>0</v>
      </c>
      <c r="K29" s="13">
        <v>0</v>
      </c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165900</v>
      </c>
      <c r="K30" s="13">
        <v>165900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>
        <v>0</v>
      </c>
      <c r="K31" s="13">
        <v>0</v>
      </c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0</v>
      </c>
      <c r="K32" s="13">
        <v>0</v>
      </c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271434</v>
      </c>
      <c r="K33" s="13">
        <v>730375</v>
      </c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>
        <v>4365453</v>
      </c>
      <c r="K34" s="13">
        <v>4365453</v>
      </c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>
        <v>0</v>
      </c>
      <c r="K35" s="13">
        <v>0</v>
      </c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23758959</v>
      </c>
      <c r="K36" s="12">
        <f>SUM(K37:K39)</f>
        <v>3936212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>
        <v>0</v>
      </c>
      <c r="K37" s="13">
        <v>3216364</v>
      </c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>
        <v>0</v>
      </c>
      <c r="K38" s="13">
        <v>0</v>
      </c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>
        <v>23758959</v>
      </c>
      <c r="K39" s="13">
        <v>719848</v>
      </c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>
        <v>0</v>
      </c>
      <c r="K40" s="13">
        <v>0</v>
      </c>
    </row>
    <row r="41" spans="1:11" ht="12.75">
      <c r="A41" s="196" t="s">
        <v>248</v>
      </c>
      <c r="B41" s="197"/>
      <c r="C41" s="197"/>
      <c r="D41" s="197"/>
      <c r="E41" s="197"/>
      <c r="F41" s="197"/>
      <c r="G41" s="197"/>
      <c r="H41" s="198"/>
      <c r="I41" s="4">
        <v>34</v>
      </c>
      <c r="J41" s="12">
        <f>J42+J50+J57+J65</f>
        <v>287150994</v>
      </c>
      <c r="K41" s="12">
        <f>K42+K50+K57+K65</f>
        <v>220151828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160256854</v>
      </c>
      <c r="K42" s="12">
        <f>SUM(K43:K49)</f>
        <v>141849108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28254485</v>
      </c>
      <c r="K43" s="13">
        <v>32646065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7820417</v>
      </c>
      <c r="K44" s="13">
        <v>7701697</v>
      </c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49247872</v>
      </c>
      <c r="K45" s="13">
        <v>28678781</v>
      </c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29191115</v>
      </c>
      <c r="K46" s="13">
        <v>26745463</v>
      </c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386908</v>
      </c>
      <c r="K47" s="13">
        <v>754769</v>
      </c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>
        <v>45356057</v>
      </c>
      <c r="K48" s="13">
        <v>45322333</v>
      </c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110142061</v>
      </c>
      <c r="K50" s="12">
        <f>SUM(K51:K56)</f>
        <v>66646833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32720617</v>
      </c>
      <c r="K51" s="13">
        <v>31409378</v>
      </c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71752634</v>
      </c>
      <c r="K52" s="13">
        <v>29331251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349311</v>
      </c>
      <c r="K54" s="13">
        <v>466308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4841177</v>
      </c>
      <c r="K55" s="13">
        <v>5295879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478322</v>
      </c>
      <c r="K56" s="13">
        <v>144017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12773213</v>
      </c>
      <c r="K57" s="12">
        <f>SUM(K58:K64)</f>
        <v>9386655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>
        <v>4471224</v>
      </c>
      <c r="K59" s="13">
        <v>3994632</v>
      </c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>
        <v>5562303</v>
      </c>
      <c r="K62" s="13">
        <v>3235314</v>
      </c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2739686</v>
      </c>
      <c r="K63" s="13">
        <v>2156709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/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3978866</v>
      </c>
      <c r="K65" s="13">
        <v>2269232</v>
      </c>
    </row>
    <row r="66" spans="1:11" ht="12.75">
      <c r="A66" s="196" t="s">
        <v>58</v>
      </c>
      <c r="B66" s="197"/>
      <c r="C66" s="197"/>
      <c r="D66" s="197"/>
      <c r="E66" s="197"/>
      <c r="F66" s="197"/>
      <c r="G66" s="197"/>
      <c r="H66" s="198"/>
      <c r="I66" s="4">
        <v>59</v>
      </c>
      <c r="J66" s="13">
        <v>996881</v>
      </c>
      <c r="K66" s="13">
        <v>971279</v>
      </c>
    </row>
    <row r="67" spans="1:11" ht="12.75">
      <c r="A67" s="196" t="s">
        <v>249</v>
      </c>
      <c r="B67" s="197"/>
      <c r="C67" s="197"/>
      <c r="D67" s="197"/>
      <c r="E67" s="197"/>
      <c r="F67" s="197"/>
      <c r="G67" s="197"/>
      <c r="H67" s="198"/>
      <c r="I67" s="4">
        <v>60</v>
      </c>
      <c r="J67" s="12">
        <f>J8+J9+J41+J66</f>
        <v>704360516</v>
      </c>
      <c r="K67" s="12">
        <f>K8+K9+K41+K66</f>
        <v>634526490</v>
      </c>
    </row>
    <row r="68" spans="1:11" ht="12.75">
      <c r="A68" s="202" t="s">
        <v>93</v>
      </c>
      <c r="B68" s="203"/>
      <c r="C68" s="203"/>
      <c r="D68" s="203"/>
      <c r="E68" s="203"/>
      <c r="F68" s="203"/>
      <c r="G68" s="203"/>
      <c r="H68" s="204"/>
      <c r="I68" s="7">
        <v>61</v>
      </c>
      <c r="J68" s="14">
        <v>49950242</v>
      </c>
      <c r="K68" s="14">
        <v>48637632</v>
      </c>
    </row>
    <row r="69" spans="1:11" ht="12.75">
      <c r="A69" s="182" t="s">
        <v>60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7"/>
      <c r="I70" s="6">
        <v>62</v>
      </c>
      <c r="J70" s="20">
        <f>J71+J72+J73+J79+J80+J83+J86</f>
        <v>207927385</v>
      </c>
      <c r="K70" s="20">
        <f>K71+K72+K73+K79+K80+K83+K86</f>
        <v>113788581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384161400</v>
      </c>
      <c r="K71" s="13">
        <v>384161400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6235246</v>
      </c>
      <c r="K73" s="12">
        <f>K74+K75-K76+K77+K78</f>
        <v>10428371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/>
      <c r="K74" s="13"/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103037818</v>
      </c>
      <c r="K75" s="13">
        <v>46013062</v>
      </c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97716600</v>
      </c>
      <c r="K76" s="13">
        <v>36730600</v>
      </c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914028</v>
      </c>
      <c r="K78" s="13">
        <v>1145909</v>
      </c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/>
      <c r="K79" s="13"/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-83565147</v>
      </c>
      <c r="K80" s="12">
        <f>K81-K82</f>
        <v>-184131093</v>
      </c>
    </row>
    <row r="81" spans="1:11" ht="12.75">
      <c r="A81" s="199" t="s">
        <v>175</v>
      </c>
      <c r="B81" s="200"/>
      <c r="C81" s="200"/>
      <c r="D81" s="200"/>
      <c r="E81" s="200"/>
      <c r="F81" s="200"/>
      <c r="G81" s="200"/>
      <c r="H81" s="201"/>
      <c r="I81" s="4">
        <v>73</v>
      </c>
      <c r="J81" s="13"/>
      <c r="K81" s="13"/>
    </row>
    <row r="82" spans="1:11" ht="12.75">
      <c r="A82" s="199" t="s">
        <v>176</v>
      </c>
      <c r="B82" s="200"/>
      <c r="C82" s="200"/>
      <c r="D82" s="200"/>
      <c r="E82" s="200"/>
      <c r="F82" s="200"/>
      <c r="G82" s="200"/>
      <c r="H82" s="201"/>
      <c r="I82" s="4">
        <v>74</v>
      </c>
      <c r="J82" s="13">
        <v>83565147</v>
      </c>
      <c r="K82" s="13">
        <v>184131093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-98904114</v>
      </c>
      <c r="K83" s="12">
        <f>K84-K85</f>
        <v>-96670097</v>
      </c>
    </row>
    <row r="84" spans="1:11" ht="12.75">
      <c r="A84" s="199" t="s">
        <v>177</v>
      </c>
      <c r="B84" s="200"/>
      <c r="C84" s="200"/>
      <c r="D84" s="200"/>
      <c r="E84" s="200"/>
      <c r="F84" s="200"/>
      <c r="G84" s="200"/>
      <c r="H84" s="201"/>
      <c r="I84" s="4">
        <v>76</v>
      </c>
      <c r="J84" s="13"/>
      <c r="K84" s="13"/>
    </row>
    <row r="85" spans="1:11" ht="12.75">
      <c r="A85" s="199" t="s">
        <v>178</v>
      </c>
      <c r="B85" s="200"/>
      <c r="C85" s="200"/>
      <c r="D85" s="200"/>
      <c r="E85" s="200"/>
      <c r="F85" s="200"/>
      <c r="G85" s="200"/>
      <c r="H85" s="201"/>
      <c r="I85" s="4">
        <v>77</v>
      </c>
      <c r="J85" s="13">
        <v>98904114</v>
      </c>
      <c r="K85" s="13">
        <v>96670097</v>
      </c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6" t="s">
        <v>19</v>
      </c>
      <c r="B87" s="197"/>
      <c r="C87" s="197"/>
      <c r="D87" s="197"/>
      <c r="E87" s="197"/>
      <c r="F87" s="197"/>
      <c r="G87" s="197"/>
      <c r="H87" s="198"/>
      <c r="I87" s="4">
        <v>79</v>
      </c>
      <c r="J87" s="12">
        <f>SUM(J88:J90)</f>
        <v>6628648</v>
      </c>
      <c r="K87" s="12">
        <f>SUM(K88:K90)</f>
        <v>744081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6321025</v>
      </c>
      <c r="K88" s="13">
        <v>436458</v>
      </c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307623</v>
      </c>
      <c r="K90" s="13">
        <v>307623</v>
      </c>
    </row>
    <row r="91" spans="1:11" ht="12.75">
      <c r="A91" s="196" t="s">
        <v>20</v>
      </c>
      <c r="B91" s="197"/>
      <c r="C91" s="197"/>
      <c r="D91" s="197"/>
      <c r="E91" s="197"/>
      <c r="F91" s="197"/>
      <c r="G91" s="197"/>
      <c r="H91" s="198"/>
      <c r="I91" s="4">
        <v>83</v>
      </c>
      <c r="J91" s="12">
        <f>SUM(J92:J100)</f>
        <v>157971096</v>
      </c>
      <c r="K91" s="12">
        <f>SUM(K92:K100)</f>
        <v>153402629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>
        <v>70809</v>
      </c>
      <c r="K93" s="13"/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157087822</v>
      </c>
      <c r="K94" s="13">
        <v>153380129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>
        <v>812465</v>
      </c>
      <c r="K96" s="13">
        <v>22500</v>
      </c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/>
      <c r="K100" s="13"/>
    </row>
    <row r="101" spans="1:11" ht="12.75">
      <c r="A101" s="196" t="s">
        <v>21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12">
        <f>SUM(J102:J113)</f>
        <v>329116385</v>
      </c>
      <c r="K101" s="12">
        <f>SUM(K102:K113)</f>
        <v>366187655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415121</v>
      </c>
      <c r="K102" s="13">
        <v>1577733</v>
      </c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22500017</v>
      </c>
      <c r="K103" s="13">
        <v>12980957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148127697</v>
      </c>
      <c r="K104" s="13">
        <v>147066615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6591335</v>
      </c>
      <c r="K105" s="13">
        <v>2484304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86382943</v>
      </c>
      <c r="K106" s="13">
        <v>101187371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17135422</v>
      </c>
      <c r="K109" s="13">
        <v>14328878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37384358</v>
      </c>
      <c r="K110" s="13">
        <v>79146173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10579492</v>
      </c>
      <c r="K113" s="13">
        <v>7415624</v>
      </c>
    </row>
    <row r="114" spans="1:11" ht="12.75">
      <c r="A114" s="196" t="s">
        <v>1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3">
        <v>2717002</v>
      </c>
      <c r="K114" s="13">
        <v>403544</v>
      </c>
    </row>
    <row r="115" spans="1:11" ht="12.75">
      <c r="A115" s="196" t="s">
        <v>25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12">
        <f>J70+J87+J91+J101+J114</f>
        <v>704360516</v>
      </c>
      <c r="K115" s="12">
        <f>K70+K87+K91+K101+K114</f>
        <v>634526490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>
        <v>49950242</v>
      </c>
      <c r="K116" s="14">
        <v>48637632</v>
      </c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93" t="s">
        <v>9</v>
      </c>
      <c r="B120" s="194"/>
      <c r="C120" s="194"/>
      <c r="D120" s="194"/>
      <c r="E120" s="194"/>
      <c r="F120" s="194"/>
      <c r="G120" s="194"/>
      <c r="H120" s="19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1">
      <selection activeCell="N18" sqref="N18"/>
    </sheetView>
  </sheetViews>
  <sheetFormatPr defaultColWidth="9.140625" defaultRowHeight="12.75"/>
  <cols>
    <col min="8" max="8" width="8.140625" style="0" customWidth="1"/>
    <col min="10" max="11" width="9.8515625" style="0" bestFit="1" customWidth="1"/>
  </cols>
  <sheetData>
    <row r="1" spans="1:11" ht="12.75">
      <c r="A1" s="218" t="s">
        <v>160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ht="12.75">
      <c r="A2" s="222" t="s">
        <v>323</v>
      </c>
      <c r="B2" s="223"/>
      <c r="C2" s="223"/>
      <c r="D2" s="223"/>
      <c r="E2" s="223"/>
      <c r="F2" s="223"/>
      <c r="G2" s="223"/>
      <c r="H2" s="223"/>
      <c r="I2" s="223"/>
      <c r="J2" s="223"/>
      <c r="K2" s="221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08" t="s">
        <v>324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24" thickBot="1">
      <c r="A5" s="233" t="s">
        <v>61</v>
      </c>
      <c r="B5" s="233"/>
      <c r="C5" s="233"/>
      <c r="D5" s="233"/>
      <c r="E5" s="233"/>
      <c r="F5" s="233"/>
      <c r="G5" s="233"/>
      <c r="H5" s="233"/>
      <c r="I5" s="77" t="s">
        <v>290</v>
      </c>
      <c r="J5" s="79" t="s">
        <v>156</v>
      </c>
      <c r="K5" s="79" t="s">
        <v>157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7"/>
      <c r="I7" s="6">
        <v>111</v>
      </c>
      <c r="J7" s="20">
        <f>SUM(J8:J9)</f>
        <v>357650623</v>
      </c>
      <c r="K7" s="20">
        <f>SUM(K8:K9)</f>
        <v>308697260</v>
      </c>
    </row>
    <row r="8" spans="1:11" ht="12.75">
      <c r="A8" s="196" t="s">
        <v>158</v>
      </c>
      <c r="B8" s="197"/>
      <c r="C8" s="197"/>
      <c r="D8" s="197"/>
      <c r="E8" s="197"/>
      <c r="F8" s="197"/>
      <c r="G8" s="197"/>
      <c r="H8" s="198"/>
      <c r="I8" s="4">
        <v>112</v>
      </c>
      <c r="J8" s="13">
        <v>316464094</v>
      </c>
      <c r="K8" s="13">
        <v>288855431</v>
      </c>
    </row>
    <row r="9" spans="1:11" ht="12.75">
      <c r="A9" s="196" t="s">
        <v>106</v>
      </c>
      <c r="B9" s="197"/>
      <c r="C9" s="197"/>
      <c r="D9" s="197"/>
      <c r="E9" s="197"/>
      <c r="F9" s="197"/>
      <c r="G9" s="197"/>
      <c r="H9" s="198"/>
      <c r="I9" s="4">
        <v>113</v>
      </c>
      <c r="J9" s="13">
        <v>41186529</v>
      </c>
      <c r="K9" s="13">
        <v>19841829</v>
      </c>
    </row>
    <row r="10" spans="1:11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4">
        <v>114</v>
      </c>
      <c r="J10" s="12">
        <f>J11+J12+J16+J20+J21+J22+J25+J26</f>
        <v>421046895</v>
      </c>
      <c r="K10" s="12">
        <f>K11+K12+K16+K20+K21+K22+K25+K26</f>
        <v>373941301</v>
      </c>
    </row>
    <row r="11" spans="1:11" ht="12.75">
      <c r="A11" s="196" t="s">
        <v>107</v>
      </c>
      <c r="B11" s="197"/>
      <c r="C11" s="197"/>
      <c r="D11" s="197"/>
      <c r="E11" s="197"/>
      <c r="F11" s="197"/>
      <c r="G11" s="197"/>
      <c r="H11" s="198"/>
      <c r="I11" s="4">
        <v>115</v>
      </c>
      <c r="J11" s="13">
        <v>9007248</v>
      </c>
      <c r="K11" s="13">
        <v>17669188</v>
      </c>
    </row>
    <row r="12" spans="1:11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4">
        <v>116</v>
      </c>
      <c r="J12" s="12">
        <f>SUM(J13:J15)</f>
        <v>169966441</v>
      </c>
      <c r="K12" s="12">
        <f>SUM(K13:K15)</f>
        <v>155780101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72831178</v>
      </c>
      <c r="K13" s="13">
        <v>66098113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68667225</v>
      </c>
      <c r="K14" s="13">
        <v>61074908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28468038</v>
      </c>
      <c r="K15" s="13">
        <v>28607080</v>
      </c>
    </row>
    <row r="16" spans="1:11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4">
        <v>120</v>
      </c>
      <c r="J16" s="12">
        <f>SUM(J17:J19)</f>
        <v>140009075</v>
      </c>
      <c r="K16" s="12">
        <f>SUM(K17:K19)</f>
        <v>120800250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89807204</v>
      </c>
      <c r="K17" s="13">
        <v>77699260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29574346</v>
      </c>
      <c r="K18" s="13">
        <v>25300122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20627525</v>
      </c>
      <c r="K19" s="13">
        <v>17800868</v>
      </c>
    </row>
    <row r="20" spans="1:11" ht="12.75">
      <c r="A20" s="196" t="s">
        <v>108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3">
        <v>13182748</v>
      </c>
      <c r="K20" s="13">
        <v>14082389</v>
      </c>
    </row>
    <row r="21" spans="1:11" ht="12.75">
      <c r="A21" s="196" t="s">
        <v>109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3">
        <v>44332338</v>
      </c>
      <c r="K21" s="13">
        <v>36722192</v>
      </c>
    </row>
    <row r="22" spans="1:11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4">
        <v>126</v>
      </c>
      <c r="J22" s="12">
        <f>SUM(J23:J24)</f>
        <v>30285460</v>
      </c>
      <c r="K22" s="12">
        <f>SUM(K23:K24)</f>
        <v>7873501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30285460</v>
      </c>
      <c r="K24" s="13">
        <v>7873501</v>
      </c>
    </row>
    <row r="25" spans="1:11" ht="12.75">
      <c r="A25" s="196" t="s">
        <v>110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3">
        <v>6321025</v>
      </c>
      <c r="K25" s="13">
        <v>436458</v>
      </c>
    </row>
    <row r="26" spans="1:11" ht="12.75">
      <c r="A26" s="196" t="s">
        <v>52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3">
        <v>7942560</v>
      </c>
      <c r="K26" s="13">
        <v>20577222</v>
      </c>
    </row>
    <row r="27" spans="1:11" ht="12.75">
      <c r="A27" s="196" t="s">
        <v>221</v>
      </c>
      <c r="B27" s="197"/>
      <c r="C27" s="197"/>
      <c r="D27" s="197"/>
      <c r="E27" s="197"/>
      <c r="F27" s="197"/>
      <c r="G27" s="197"/>
      <c r="H27" s="198"/>
      <c r="I27" s="4">
        <v>131</v>
      </c>
      <c r="J27" s="12">
        <f>SUM(J28:J32)</f>
        <v>3610831</v>
      </c>
      <c r="K27" s="12">
        <f>SUM(K28:K32)</f>
        <v>5948491</v>
      </c>
    </row>
    <row r="28" spans="1:11" ht="12.75">
      <c r="A28" s="196" t="s">
        <v>235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3">
        <v>595373</v>
      </c>
      <c r="K28" s="13">
        <v>1615711</v>
      </c>
    </row>
    <row r="29" spans="1:11" ht="12.75">
      <c r="A29" s="196" t="s">
        <v>161</v>
      </c>
      <c r="B29" s="197"/>
      <c r="C29" s="197"/>
      <c r="D29" s="197"/>
      <c r="E29" s="197"/>
      <c r="F29" s="197"/>
      <c r="G29" s="197"/>
      <c r="H29" s="198"/>
      <c r="I29" s="4">
        <v>133</v>
      </c>
      <c r="J29" s="13">
        <v>3015458</v>
      </c>
      <c r="K29" s="13">
        <v>4332780</v>
      </c>
    </row>
    <row r="30" spans="1:11" ht="12.75">
      <c r="A30" s="196" t="s">
        <v>145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3"/>
      <c r="K30" s="13"/>
    </row>
    <row r="31" spans="1:11" ht="12.75">
      <c r="A31" s="196" t="s">
        <v>231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3"/>
      <c r="K31" s="13"/>
    </row>
    <row r="32" spans="1:11" ht="12.75">
      <c r="A32" s="196" t="s">
        <v>146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3"/>
      <c r="K32" s="13"/>
    </row>
    <row r="33" spans="1:11" ht="12.75">
      <c r="A33" s="196" t="s">
        <v>222</v>
      </c>
      <c r="B33" s="197"/>
      <c r="C33" s="197"/>
      <c r="D33" s="197"/>
      <c r="E33" s="197"/>
      <c r="F33" s="197"/>
      <c r="G33" s="197"/>
      <c r="H33" s="198"/>
      <c r="I33" s="4">
        <v>137</v>
      </c>
      <c r="J33" s="12">
        <f>SUM(J34:J37)</f>
        <v>39118673</v>
      </c>
      <c r="K33" s="12">
        <f>SUM(K34:K37)</f>
        <v>37374547</v>
      </c>
    </row>
    <row r="34" spans="1:11" ht="12.75">
      <c r="A34" s="196" t="s">
        <v>68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3">
        <v>862938</v>
      </c>
      <c r="K34" s="13">
        <v>909146</v>
      </c>
    </row>
    <row r="35" spans="1:11" ht="12.75">
      <c r="A35" s="196" t="s">
        <v>67</v>
      </c>
      <c r="B35" s="197"/>
      <c r="C35" s="197"/>
      <c r="D35" s="197"/>
      <c r="E35" s="197"/>
      <c r="F35" s="197"/>
      <c r="G35" s="197"/>
      <c r="H35" s="198"/>
      <c r="I35" s="4">
        <v>139</v>
      </c>
      <c r="J35" s="13">
        <v>23731994</v>
      </c>
      <c r="K35" s="13">
        <v>36352000</v>
      </c>
    </row>
    <row r="36" spans="1:11" ht="12.75">
      <c r="A36" s="196" t="s">
        <v>232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3">
        <v>12468857</v>
      </c>
      <c r="K36" s="13"/>
    </row>
    <row r="37" spans="1:11" ht="12.75">
      <c r="A37" s="196" t="s">
        <v>69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3">
        <v>2054884</v>
      </c>
      <c r="K37" s="13">
        <v>113401</v>
      </c>
    </row>
    <row r="38" spans="1:11" ht="12.75">
      <c r="A38" s="196" t="s">
        <v>203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3"/>
      <c r="K38" s="13"/>
    </row>
    <row r="39" spans="1:11" ht="12.75">
      <c r="A39" s="196" t="s">
        <v>204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3"/>
      <c r="K39" s="13"/>
    </row>
    <row r="40" spans="1:11" ht="12.75">
      <c r="A40" s="196" t="s">
        <v>233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3"/>
      <c r="K40" s="13"/>
    </row>
    <row r="41" spans="1:11" ht="12.75">
      <c r="A41" s="196" t="s">
        <v>234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3"/>
      <c r="K41" s="13"/>
    </row>
    <row r="42" spans="1:11" ht="12.75">
      <c r="A42" s="196" t="s">
        <v>223</v>
      </c>
      <c r="B42" s="197"/>
      <c r="C42" s="197"/>
      <c r="D42" s="197"/>
      <c r="E42" s="197"/>
      <c r="F42" s="197"/>
      <c r="G42" s="197"/>
      <c r="H42" s="198"/>
      <c r="I42" s="4">
        <v>146</v>
      </c>
      <c r="J42" s="12">
        <f>J7+J27+J38+J40</f>
        <v>361261454</v>
      </c>
      <c r="K42" s="12">
        <f>K7+K27+K38+K40</f>
        <v>314645751</v>
      </c>
    </row>
    <row r="43" spans="1:11" ht="12.75">
      <c r="A43" s="196" t="s">
        <v>224</v>
      </c>
      <c r="B43" s="197"/>
      <c r="C43" s="197"/>
      <c r="D43" s="197"/>
      <c r="E43" s="197"/>
      <c r="F43" s="197"/>
      <c r="G43" s="197"/>
      <c r="H43" s="198"/>
      <c r="I43" s="4">
        <v>147</v>
      </c>
      <c r="J43" s="12">
        <f>J10+J33+J39+J41</f>
        <v>460165568</v>
      </c>
      <c r="K43" s="12">
        <f>K10+K33+K39+K41</f>
        <v>411315848</v>
      </c>
    </row>
    <row r="44" spans="1:11" ht="12.75">
      <c r="A44" s="196" t="s">
        <v>244</v>
      </c>
      <c r="B44" s="197"/>
      <c r="C44" s="197"/>
      <c r="D44" s="197"/>
      <c r="E44" s="197"/>
      <c r="F44" s="197"/>
      <c r="G44" s="197"/>
      <c r="H44" s="198"/>
      <c r="I44" s="4">
        <v>148</v>
      </c>
      <c r="J44" s="12">
        <f>J42-J43</f>
        <v>-98904114</v>
      </c>
      <c r="K44" s="12">
        <f>K42-K43</f>
        <v>-96670097</v>
      </c>
    </row>
    <row r="45" spans="1:11" ht="12.75">
      <c r="A45" s="199" t="s">
        <v>226</v>
      </c>
      <c r="B45" s="200"/>
      <c r="C45" s="200"/>
      <c r="D45" s="200"/>
      <c r="E45" s="200"/>
      <c r="F45" s="200"/>
      <c r="G45" s="200"/>
      <c r="H45" s="201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9" t="s">
        <v>227</v>
      </c>
      <c r="B46" s="200"/>
      <c r="C46" s="200"/>
      <c r="D46" s="200"/>
      <c r="E46" s="200"/>
      <c r="F46" s="200"/>
      <c r="G46" s="200"/>
      <c r="H46" s="201"/>
      <c r="I46" s="4">
        <v>150</v>
      </c>
      <c r="J46" s="12">
        <f>IF(J43&gt;J42,J43-J42,0)</f>
        <v>98904114</v>
      </c>
      <c r="K46" s="12">
        <f>IF(K43&gt;K42,K43-K42,0)</f>
        <v>96670097</v>
      </c>
    </row>
    <row r="47" spans="1:11" ht="12.75">
      <c r="A47" s="196" t="s">
        <v>225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3">
        <v>0</v>
      </c>
      <c r="K47" s="13">
        <v>0</v>
      </c>
    </row>
    <row r="48" spans="1:11" ht="12.75">
      <c r="A48" s="196" t="s">
        <v>245</v>
      </c>
      <c r="B48" s="197"/>
      <c r="C48" s="197"/>
      <c r="D48" s="197"/>
      <c r="E48" s="197"/>
      <c r="F48" s="197"/>
      <c r="G48" s="197"/>
      <c r="H48" s="198"/>
      <c r="I48" s="4">
        <v>152</v>
      </c>
      <c r="J48" s="12">
        <f>J44-J47</f>
        <v>-98904114</v>
      </c>
      <c r="K48" s="12">
        <f>K44-K47</f>
        <v>-96670097</v>
      </c>
    </row>
    <row r="49" spans="1:11" ht="12.75">
      <c r="A49" s="199" t="s">
        <v>200</v>
      </c>
      <c r="B49" s="200"/>
      <c r="C49" s="200"/>
      <c r="D49" s="200"/>
      <c r="E49" s="200"/>
      <c r="F49" s="200"/>
      <c r="G49" s="200"/>
      <c r="H49" s="201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79" t="s">
        <v>228</v>
      </c>
      <c r="B50" s="280"/>
      <c r="C50" s="280"/>
      <c r="D50" s="280"/>
      <c r="E50" s="280"/>
      <c r="F50" s="280"/>
      <c r="G50" s="280"/>
      <c r="H50" s="281"/>
      <c r="I50" s="7">
        <v>154</v>
      </c>
      <c r="J50" s="18">
        <f>IF(J48&lt;0,-J48,0)</f>
        <v>98904114</v>
      </c>
      <c r="K50" s="18">
        <f>IF(K48&lt;0,-K48,0)</f>
        <v>96670097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31"/>
      <c r="J51" s="231"/>
      <c r="K51" s="232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5" t="s">
        <v>242</v>
      </c>
      <c r="B53" s="226"/>
      <c r="C53" s="226"/>
      <c r="D53" s="226"/>
      <c r="E53" s="226"/>
      <c r="F53" s="226"/>
      <c r="G53" s="226"/>
      <c r="H53" s="227"/>
      <c r="I53" s="4">
        <v>155</v>
      </c>
      <c r="J53" s="13"/>
      <c r="K53" s="13"/>
    </row>
    <row r="54" spans="1:11" ht="12.75">
      <c r="A54" s="225" t="s">
        <v>243</v>
      </c>
      <c r="B54" s="226"/>
      <c r="C54" s="226"/>
      <c r="D54" s="226"/>
      <c r="E54" s="226"/>
      <c r="F54" s="226"/>
      <c r="G54" s="226"/>
      <c r="H54" s="227"/>
      <c r="I54" s="4">
        <v>156</v>
      </c>
      <c r="J54" s="14"/>
      <c r="K54" s="14"/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31"/>
      <c r="J55" s="231"/>
      <c r="K55" s="232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7"/>
      <c r="I56" s="21">
        <v>157</v>
      </c>
      <c r="J56" s="11">
        <v>-98904114</v>
      </c>
      <c r="K56" s="11">
        <v>-96670097</v>
      </c>
    </row>
    <row r="57" spans="1:11" ht="12.75">
      <c r="A57" s="196" t="s">
        <v>229</v>
      </c>
      <c r="B57" s="197"/>
      <c r="C57" s="197"/>
      <c r="D57" s="197"/>
      <c r="E57" s="197"/>
      <c r="F57" s="197"/>
      <c r="G57" s="197"/>
      <c r="H57" s="198"/>
      <c r="I57" s="4">
        <v>158</v>
      </c>
      <c r="J57" s="12">
        <f>SUM(J58:J64)</f>
        <v>217247</v>
      </c>
      <c r="K57" s="12">
        <f>SUM(K58:K64)</f>
        <v>231881</v>
      </c>
    </row>
    <row r="58" spans="1:11" ht="12.75">
      <c r="A58" s="196" t="s">
        <v>236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3"/>
      <c r="K58" s="13"/>
    </row>
    <row r="59" spans="1:11" ht="12.75">
      <c r="A59" s="196" t="s">
        <v>237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3"/>
      <c r="K59" s="13"/>
    </row>
    <row r="60" spans="1:11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3"/>
      <c r="K60" s="13"/>
    </row>
    <row r="61" spans="1:11" ht="12.75">
      <c r="A61" s="196" t="s">
        <v>238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3">
        <v>217247</v>
      </c>
      <c r="K61" s="13">
        <v>231881</v>
      </c>
    </row>
    <row r="62" spans="1:11" ht="12.75">
      <c r="A62" s="196" t="s">
        <v>239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3"/>
      <c r="K62" s="13"/>
    </row>
    <row r="63" spans="1:11" ht="12.75">
      <c r="A63" s="196" t="s">
        <v>240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3"/>
      <c r="K63" s="13"/>
    </row>
    <row r="64" spans="1:11" ht="12.75">
      <c r="A64" s="196" t="s">
        <v>241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3"/>
      <c r="K64" s="13"/>
    </row>
    <row r="65" spans="1:11" ht="12.75">
      <c r="A65" s="196" t="s">
        <v>230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3"/>
      <c r="K65" s="13"/>
    </row>
    <row r="66" spans="1:11" ht="12.75">
      <c r="A66" s="196" t="s">
        <v>201</v>
      </c>
      <c r="B66" s="197"/>
      <c r="C66" s="197"/>
      <c r="D66" s="197"/>
      <c r="E66" s="197"/>
      <c r="F66" s="197"/>
      <c r="G66" s="197"/>
      <c r="H66" s="198"/>
      <c r="I66" s="4">
        <v>167</v>
      </c>
      <c r="J66" s="12">
        <f>J57-J65</f>
        <v>217247</v>
      </c>
      <c r="K66" s="12">
        <f>K57-K65</f>
        <v>231881</v>
      </c>
    </row>
    <row r="67" spans="1:11" ht="12.75">
      <c r="A67" s="196" t="s">
        <v>202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8">
        <f>J56+J66</f>
        <v>-98686867</v>
      </c>
      <c r="K67" s="18">
        <f>K56+K66</f>
        <v>-96438216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31"/>
      <c r="J68" s="231"/>
      <c r="K68" s="232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5" t="s">
        <v>242</v>
      </c>
      <c r="B70" s="226"/>
      <c r="C70" s="226"/>
      <c r="D70" s="226"/>
      <c r="E70" s="226"/>
      <c r="F70" s="226"/>
      <c r="G70" s="226"/>
      <c r="H70" s="227"/>
      <c r="I70" s="4">
        <v>169</v>
      </c>
      <c r="J70" s="13"/>
      <c r="K70" s="13"/>
    </row>
    <row r="71" spans="1:11" ht="12.75">
      <c r="A71" s="228" t="s">
        <v>243</v>
      </c>
      <c r="B71" s="229"/>
      <c r="C71" s="229"/>
      <c r="D71" s="229"/>
      <c r="E71" s="229"/>
      <c r="F71" s="229"/>
      <c r="G71" s="229"/>
      <c r="H71" s="230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0.29" bottom="0.46" header="0.2" footer="0.2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48" sqref="K48"/>
    </sheetView>
  </sheetViews>
  <sheetFormatPr defaultColWidth="9.140625" defaultRowHeight="12.75"/>
  <cols>
    <col min="9" max="9" width="6.7109375" style="0" customWidth="1"/>
    <col min="10" max="10" width="9.8515625" style="0" customWidth="1"/>
    <col min="11" max="11" width="10.140625" style="0" customWidth="1"/>
  </cols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220"/>
    </row>
    <row r="2" spans="1:11" ht="12.75">
      <c r="A2" s="242" t="s">
        <v>323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 customHeight="1">
      <c r="A4" s="208" t="s">
        <v>324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7" t="s">
        <v>290</v>
      </c>
      <c r="J5" s="88" t="s">
        <v>156</v>
      </c>
      <c r="K5" s="88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ht="12.75">
      <c r="A7" s="234" t="s">
        <v>162</v>
      </c>
      <c r="B7" s="235"/>
      <c r="C7" s="235"/>
      <c r="D7" s="235"/>
      <c r="E7" s="235"/>
      <c r="F7" s="235"/>
      <c r="G7" s="235"/>
      <c r="H7" s="235"/>
      <c r="I7" s="236"/>
      <c r="J7" s="236"/>
      <c r="K7" s="237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-98904114</v>
      </c>
      <c r="K8" s="13">
        <v>-96670097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13182748</v>
      </c>
      <c r="K9" s="13">
        <v>14082389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23982073</v>
      </c>
      <c r="K10" s="13">
        <v>47651412</v>
      </c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>
        <v>0</v>
      </c>
      <c r="K11" s="13">
        <v>43495228</v>
      </c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42801878</v>
      </c>
      <c r="K12" s="13">
        <v>18407746</v>
      </c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>
        <v>32755792</v>
      </c>
      <c r="K13" s="13">
        <v>1111300</v>
      </c>
    </row>
    <row r="14" spans="1:11" ht="12.75">
      <c r="A14" s="196" t="s">
        <v>163</v>
      </c>
      <c r="B14" s="197"/>
      <c r="C14" s="197"/>
      <c r="D14" s="197"/>
      <c r="E14" s="197"/>
      <c r="F14" s="197"/>
      <c r="G14" s="197"/>
      <c r="H14" s="197"/>
      <c r="I14" s="4">
        <v>7</v>
      </c>
      <c r="J14" s="9">
        <f>SUM(J8:J13)</f>
        <v>13818377</v>
      </c>
      <c r="K14" s="12">
        <f>SUM(K8:K13)</f>
        <v>28077978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>
        <v>21397717</v>
      </c>
      <c r="K15" s="13">
        <v>0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>
        <v>0</v>
      </c>
      <c r="K16" s="13">
        <v>0</v>
      </c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>
        <v>0</v>
      </c>
      <c r="K17" s="13">
        <v>0</v>
      </c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0</v>
      </c>
      <c r="K18" s="13">
        <v>0</v>
      </c>
    </row>
    <row r="19" spans="1:11" ht="12.75">
      <c r="A19" s="196" t="s">
        <v>164</v>
      </c>
      <c r="B19" s="197"/>
      <c r="C19" s="197"/>
      <c r="D19" s="197"/>
      <c r="E19" s="197"/>
      <c r="F19" s="197"/>
      <c r="G19" s="197"/>
      <c r="H19" s="197"/>
      <c r="I19" s="4">
        <v>12</v>
      </c>
      <c r="J19" s="9">
        <f>SUM(J15:J18)</f>
        <v>21397717</v>
      </c>
      <c r="K19" s="12">
        <f>SUM(K15:K18)</f>
        <v>0</v>
      </c>
    </row>
    <row r="20" spans="1:11" ht="12.75">
      <c r="A20" s="196" t="s">
        <v>36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IF(J14&gt;J19,J14-J19,0)</f>
        <v>0</v>
      </c>
      <c r="K20" s="12">
        <f>IF(K14&gt;K19,K14-K19,0)</f>
        <v>28077978</v>
      </c>
    </row>
    <row r="21" spans="1:11" ht="12.75">
      <c r="A21" s="196" t="s">
        <v>37</v>
      </c>
      <c r="B21" s="197"/>
      <c r="C21" s="197"/>
      <c r="D21" s="197"/>
      <c r="E21" s="197"/>
      <c r="F21" s="197"/>
      <c r="G21" s="197"/>
      <c r="H21" s="197"/>
      <c r="I21" s="4">
        <v>14</v>
      </c>
      <c r="J21" s="9">
        <f>IF(J19&gt;J14,J19-J14,0)</f>
        <v>7579340</v>
      </c>
      <c r="K21" s="12">
        <f>IF(K19&gt;K14,K19-K14,0)</f>
        <v>0</v>
      </c>
    </row>
    <row r="22" spans="1:11" ht="12.75">
      <c r="A22" s="234" t="s">
        <v>165</v>
      </c>
      <c r="B22" s="235"/>
      <c r="C22" s="235"/>
      <c r="D22" s="235"/>
      <c r="E22" s="235"/>
      <c r="F22" s="235"/>
      <c r="G22" s="235"/>
      <c r="H22" s="235"/>
      <c r="I22" s="236"/>
      <c r="J22" s="236"/>
      <c r="K22" s="237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>
        <v>33432401</v>
      </c>
      <c r="K23" s="13">
        <v>19363806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>
        <v>0</v>
      </c>
      <c r="K24" s="13">
        <v>0</v>
      </c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>
        <v>0</v>
      </c>
      <c r="K25" s="13">
        <v>0</v>
      </c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>
        <v>0</v>
      </c>
      <c r="K26" s="13">
        <v>0</v>
      </c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>
        <v>0</v>
      </c>
      <c r="K27" s="13">
        <v>0</v>
      </c>
    </row>
    <row r="28" spans="1:11" ht="12.75">
      <c r="A28" s="196" t="s">
        <v>174</v>
      </c>
      <c r="B28" s="197"/>
      <c r="C28" s="197"/>
      <c r="D28" s="197"/>
      <c r="E28" s="197"/>
      <c r="F28" s="197"/>
      <c r="G28" s="197"/>
      <c r="H28" s="197"/>
      <c r="I28" s="4">
        <v>20</v>
      </c>
      <c r="J28" s="9">
        <f>SUM(J23:J27)</f>
        <v>33432401</v>
      </c>
      <c r="K28" s="12">
        <f>SUM(K23:K27)</f>
        <v>19363806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0</v>
      </c>
      <c r="K29" s="13">
        <v>5690920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>
        <v>0</v>
      </c>
      <c r="K30" s="13">
        <v>2047303</v>
      </c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>
        <v>22609561</v>
      </c>
      <c r="K31" s="13">
        <v>22911312</v>
      </c>
    </row>
    <row r="32" spans="1:11" ht="12.75">
      <c r="A32" s="196" t="s">
        <v>5</v>
      </c>
      <c r="B32" s="197"/>
      <c r="C32" s="197"/>
      <c r="D32" s="197"/>
      <c r="E32" s="197"/>
      <c r="F32" s="197"/>
      <c r="G32" s="197"/>
      <c r="H32" s="197"/>
      <c r="I32" s="4">
        <v>24</v>
      </c>
      <c r="J32" s="9">
        <f>SUM(J29:J31)</f>
        <v>22609561</v>
      </c>
      <c r="K32" s="12">
        <f>SUM(K29:K31)</f>
        <v>30649535</v>
      </c>
    </row>
    <row r="33" spans="1:11" ht="12.75">
      <c r="A33" s="196" t="s">
        <v>38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IF(J28&gt;J32,J28-J32,0)</f>
        <v>10822840</v>
      </c>
      <c r="K33" s="12">
        <f>IF(K28&gt;K32,K28-K32,0)</f>
        <v>0</v>
      </c>
    </row>
    <row r="34" spans="1:11" ht="12.75">
      <c r="A34" s="196" t="s">
        <v>39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IF(J32&gt;J28,J32-J28,0)</f>
        <v>0</v>
      </c>
      <c r="K34" s="12">
        <f>IF(K32&gt;K28,K32-K28,0)</f>
        <v>11285729</v>
      </c>
    </row>
    <row r="35" spans="1:11" ht="12.75">
      <c r="A35" s="234" t="s">
        <v>166</v>
      </c>
      <c r="B35" s="235"/>
      <c r="C35" s="235"/>
      <c r="D35" s="235"/>
      <c r="E35" s="235"/>
      <c r="F35" s="235"/>
      <c r="G35" s="235"/>
      <c r="H35" s="235"/>
      <c r="I35" s="236"/>
      <c r="J35" s="236"/>
      <c r="K35" s="237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>
        <v>0</v>
      </c>
      <c r="K36" s="13">
        <v>0</v>
      </c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0</v>
      </c>
      <c r="K37" s="13">
        <v>0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>
        <v>0</v>
      </c>
      <c r="K38" s="13">
        <v>-3353274</v>
      </c>
    </row>
    <row r="39" spans="1:11" ht="12.75">
      <c r="A39" s="196" t="s">
        <v>70</v>
      </c>
      <c r="B39" s="197"/>
      <c r="C39" s="197"/>
      <c r="D39" s="197"/>
      <c r="E39" s="197"/>
      <c r="F39" s="197"/>
      <c r="G39" s="197"/>
      <c r="H39" s="197"/>
      <c r="I39" s="4">
        <v>30</v>
      </c>
      <c r="J39" s="9">
        <f>SUM(J36:J38)</f>
        <v>0</v>
      </c>
      <c r="K39" s="12">
        <f>SUM(K36:K38)</f>
        <v>-3353274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4366103</v>
      </c>
      <c r="K40" s="13">
        <v>15148609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>
        <v>0</v>
      </c>
      <c r="K41" s="13">
        <v>0</v>
      </c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>
        <v>0</v>
      </c>
      <c r="K42" s="13">
        <v>0</v>
      </c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>
        <v>14611</v>
      </c>
      <c r="K43" s="13">
        <v>0</v>
      </c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>
        <v>0</v>
      </c>
      <c r="K44" s="13">
        <v>0</v>
      </c>
    </row>
    <row r="45" spans="1:11" ht="12.75">
      <c r="A45" s="196" t="s">
        <v>71</v>
      </c>
      <c r="B45" s="197"/>
      <c r="C45" s="197"/>
      <c r="D45" s="197"/>
      <c r="E45" s="197"/>
      <c r="F45" s="197"/>
      <c r="G45" s="197"/>
      <c r="H45" s="197"/>
      <c r="I45" s="4">
        <v>36</v>
      </c>
      <c r="J45" s="9">
        <f>SUM(J40:J44)</f>
        <v>4380714</v>
      </c>
      <c r="K45" s="12">
        <f>SUM(K40:K44)</f>
        <v>15148609</v>
      </c>
    </row>
    <row r="46" spans="1:11" ht="12.75">
      <c r="A46" s="196" t="s">
        <v>17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6" t="s">
        <v>18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IF(J45&gt;J39,J45-J39,0)</f>
        <v>4380714</v>
      </c>
      <c r="K47" s="12">
        <f>IF(K45&gt;K39,K45-K39,0)</f>
        <v>18501883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1137214</v>
      </c>
      <c r="K49" s="12">
        <f>IF(K21-K20+K34-K33+K47-K46&gt;0,K21-K20+K34-K33+K47-K46,0)</f>
        <v>1709634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5116811</v>
      </c>
      <c r="K50" s="13">
        <v>3978866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/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1137945</v>
      </c>
      <c r="K52" s="13">
        <v>1709634</v>
      </c>
    </row>
    <row r="53" spans="1:11" ht="12.75">
      <c r="A53" s="193" t="s">
        <v>184</v>
      </c>
      <c r="B53" s="194"/>
      <c r="C53" s="194"/>
      <c r="D53" s="194"/>
      <c r="E53" s="194"/>
      <c r="F53" s="194"/>
      <c r="G53" s="194"/>
      <c r="H53" s="194"/>
      <c r="I53" s="7">
        <v>44</v>
      </c>
      <c r="J53" s="10">
        <f>J50+J51-J52</f>
        <v>3978866</v>
      </c>
      <c r="K53" s="18">
        <f>K50+K51-K52</f>
        <v>2269232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0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7" t="s">
        <v>290</v>
      </c>
      <c r="J5" s="88" t="s">
        <v>156</v>
      </c>
      <c r="K5" s="88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ht="12.75">
      <c r="A7" s="234" t="s">
        <v>162</v>
      </c>
      <c r="B7" s="235"/>
      <c r="C7" s="235"/>
      <c r="D7" s="235"/>
      <c r="E7" s="235"/>
      <c r="F7" s="235"/>
      <c r="G7" s="235"/>
      <c r="H7" s="235"/>
      <c r="I7" s="236"/>
      <c r="J7" s="236"/>
      <c r="K7" s="237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6" t="s">
        <v>206</v>
      </c>
      <c r="B13" s="197"/>
      <c r="C13" s="197"/>
      <c r="D13" s="197"/>
      <c r="E13" s="197"/>
      <c r="F13" s="197"/>
      <c r="G13" s="197"/>
      <c r="H13" s="19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6" t="s">
        <v>47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6" t="s">
        <v>111</v>
      </c>
      <c r="B21" s="246"/>
      <c r="C21" s="246"/>
      <c r="D21" s="246"/>
      <c r="E21" s="246"/>
      <c r="F21" s="246"/>
      <c r="G21" s="246"/>
      <c r="H21" s="24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2" t="s">
        <v>112</v>
      </c>
      <c r="B22" s="248"/>
      <c r="C22" s="248"/>
      <c r="D22" s="248"/>
      <c r="E22" s="248"/>
      <c r="F22" s="248"/>
      <c r="G22" s="248"/>
      <c r="H22" s="24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4" t="s">
        <v>165</v>
      </c>
      <c r="B23" s="235"/>
      <c r="C23" s="235"/>
      <c r="D23" s="235"/>
      <c r="E23" s="235"/>
      <c r="F23" s="235"/>
      <c r="G23" s="235"/>
      <c r="H23" s="235"/>
      <c r="I23" s="236"/>
      <c r="J23" s="236"/>
      <c r="K23" s="237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6" t="s">
        <v>119</v>
      </c>
      <c r="B29" s="197"/>
      <c r="C29" s="197"/>
      <c r="D29" s="197"/>
      <c r="E29" s="197"/>
      <c r="F29" s="197"/>
      <c r="G29" s="197"/>
      <c r="H29" s="19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6" t="s">
        <v>50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6" t="s">
        <v>113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6" t="s">
        <v>114</v>
      </c>
      <c r="B35" s="197"/>
      <c r="C35" s="197"/>
      <c r="D35" s="197"/>
      <c r="E35" s="197"/>
      <c r="F35" s="197"/>
      <c r="G35" s="197"/>
      <c r="H35" s="19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4" t="s">
        <v>166</v>
      </c>
      <c r="B36" s="235"/>
      <c r="C36" s="235"/>
      <c r="D36" s="235"/>
      <c r="E36" s="235"/>
      <c r="F36" s="235"/>
      <c r="G36" s="235"/>
      <c r="H36" s="235"/>
      <c r="I36" s="236">
        <v>0</v>
      </c>
      <c r="J36" s="236"/>
      <c r="K36" s="237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6" t="s">
        <v>51</v>
      </c>
      <c r="B40" s="197"/>
      <c r="C40" s="197"/>
      <c r="D40" s="197"/>
      <c r="E40" s="197"/>
      <c r="F40" s="197"/>
      <c r="G40" s="197"/>
      <c r="H40" s="19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6" t="s">
        <v>154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6" t="s">
        <v>168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6" t="s">
        <v>169</v>
      </c>
      <c r="B48" s="197"/>
      <c r="C48" s="197"/>
      <c r="D48" s="197"/>
      <c r="E48" s="197"/>
      <c r="F48" s="197"/>
      <c r="G48" s="197"/>
      <c r="H48" s="19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6" t="s">
        <v>155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6" t="s">
        <v>15</v>
      </c>
      <c r="B50" s="197"/>
      <c r="C50" s="197"/>
      <c r="D50" s="197"/>
      <c r="E50" s="197"/>
      <c r="F50" s="197"/>
      <c r="G50" s="197"/>
      <c r="H50" s="19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6" t="s">
        <v>167</v>
      </c>
      <c r="B51" s="197"/>
      <c r="C51" s="197"/>
      <c r="D51" s="197"/>
      <c r="E51" s="197"/>
      <c r="F51" s="197"/>
      <c r="G51" s="197"/>
      <c r="H51" s="197"/>
      <c r="I51" s="4">
        <v>42</v>
      </c>
      <c r="J51" s="8"/>
      <c r="K51" s="13"/>
    </row>
    <row r="52" spans="1:11" ht="12.75">
      <c r="A52" s="196" t="s">
        <v>182</v>
      </c>
      <c r="B52" s="197"/>
      <c r="C52" s="197"/>
      <c r="D52" s="197"/>
      <c r="E52" s="197"/>
      <c r="F52" s="197"/>
      <c r="G52" s="197"/>
      <c r="H52" s="197"/>
      <c r="I52" s="4">
        <v>43</v>
      </c>
      <c r="J52" s="8"/>
      <c r="K52" s="13"/>
    </row>
    <row r="53" spans="1:11" ht="12.75">
      <c r="A53" s="196" t="s">
        <v>183</v>
      </c>
      <c r="B53" s="197"/>
      <c r="C53" s="197"/>
      <c r="D53" s="197"/>
      <c r="E53" s="197"/>
      <c r="F53" s="197"/>
      <c r="G53" s="197"/>
      <c r="H53" s="197"/>
      <c r="I53" s="4">
        <v>44</v>
      </c>
      <c r="J53" s="8"/>
      <c r="K53" s="13"/>
    </row>
    <row r="54" spans="1:11" ht="12.75">
      <c r="A54" s="202" t="s">
        <v>184</v>
      </c>
      <c r="B54" s="203"/>
      <c r="C54" s="203"/>
      <c r="D54" s="203"/>
      <c r="E54" s="203"/>
      <c r="F54" s="203"/>
      <c r="G54" s="203"/>
      <c r="H54" s="20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7:H37"/>
    <mergeCell ref="A38:H38"/>
    <mergeCell ref="A39:H39"/>
    <mergeCell ref="A40:H40"/>
    <mergeCell ref="A33:H33"/>
    <mergeCell ref="A34:H34"/>
    <mergeCell ref="A35:H35"/>
    <mergeCell ref="A36:K36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J11" sqref="J1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9.8515625" style="98" bestFit="1" customWidth="1"/>
    <col min="11" max="11" width="10.421875" style="98" bestFit="1" customWidth="1"/>
    <col min="12" max="16384" width="9.140625" style="98" customWidth="1"/>
  </cols>
  <sheetData>
    <row r="1" spans="1:12" ht="12.75">
      <c r="A1" s="270" t="s">
        <v>292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97"/>
    </row>
    <row r="2" spans="1:12" ht="15.75">
      <c r="A2" s="95"/>
      <c r="B2" s="96"/>
      <c r="C2" s="256" t="s">
        <v>293</v>
      </c>
      <c r="D2" s="256"/>
      <c r="E2" s="100">
        <v>40179</v>
      </c>
      <c r="F2" s="99" t="s">
        <v>258</v>
      </c>
      <c r="G2" s="257">
        <v>40543</v>
      </c>
      <c r="H2" s="258"/>
      <c r="I2" s="96"/>
      <c r="J2" s="96"/>
      <c r="K2" s="96"/>
      <c r="L2" s="101"/>
    </row>
    <row r="3" spans="1:12" ht="12.75">
      <c r="A3" s="208" t="s">
        <v>324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  <c r="L3" s="101"/>
    </row>
    <row r="4" spans="1:11" ht="24" thickBot="1">
      <c r="A4" s="259"/>
      <c r="B4" s="260"/>
      <c r="C4" s="260"/>
      <c r="D4" s="260"/>
      <c r="E4" s="260"/>
      <c r="F4" s="260"/>
      <c r="G4" s="260"/>
      <c r="H4" s="260"/>
      <c r="I4" s="102" t="s">
        <v>316</v>
      </c>
      <c r="J4" s="103" t="s">
        <v>156</v>
      </c>
      <c r="K4" s="103" t="s">
        <v>157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105">
        <v>2</v>
      </c>
      <c r="J5" s="104" t="s">
        <v>294</v>
      </c>
      <c r="K5" s="104" t="s">
        <v>295</v>
      </c>
    </row>
    <row r="6" spans="1:11" ht="12.75">
      <c r="A6" s="254" t="s">
        <v>296</v>
      </c>
      <c r="B6" s="255"/>
      <c r="C6" s="255"/>
      <c r="D6" s="255"/>
      <c r="E6" s="255"/>
      <c r="F6" s="255"/>
      <c r="G6" s="255"/>
      <c r="H6" s="255"/>
      <c r="I6" s="106">
        <v>1</v>
      </c>
      <c r="J6" s="107">
        <v>384161400</v>
      </c>
      <c r="K6" s="107">
        <v>384161400</v>
      </c>
    </row>
    <row r="7" spans="1:11" ht="12.75">
      <c r="A7" s="254" t="s">
        <v>297</v>
      </c>
      <c r="B7" s="255"/>
      <c r="C7" s="255"/>
      <c r="D7" s="255"/>
      <c r="E7" s="255"/>
      <c r="F7" s="255"/>
      <c r="G7" s="255"/>
      <c r="H7" s="255"/>
      <c r="I7" s="106">
        <v>2</v>
      </c>
      <c r="J7" s="108">
        <v>0</v>
      </c>
      <c r="K7" s="108">
        <v>0</v>
      </c>
    </row>
    <row r="8" spans="1:11" ht="12.75">
      <c r="A8" s="254" t="s">
        <v>298</v>
      </c>
      <c r="B8" s="255"/>
      <c r="C8" s="255"/>
      <c r="D8" s="255"/>
      <c r="E8" s="255"/>
      <c r="F8" s="255"/>
      <c r="G8" s="255"/>
      <c r="H8" s="255"/>
      <c r="I8" s="106">
        <v>3</v>
      </c>
      <c r="J8" s="108">
        <v>6235246</v>
      </c>
      <c r="K8" s="108">
        <v>10428371</v>
      </c>
    </row>
    <row r="9" spans="1:11" ht="12.75">
      <c r="A9" s="254" t="s">
        <v>299</v>
      </c>
      <c r="B9" s="255"/>
      <c r="C9" s="255"/>
      <c r="D9" s="255"/>
      <c r="E9" s="255"/>
      <c r="F9" s="255"/>
      <c r="G9" s="255"/>
      <c r="H9" s="255"/>
      <c r="I9" s="106">
        <v>4</v>
      </c>
      <c r="J9" s="108">
        <v>-83565147</v>
      </c>
      <c r="K9" s="108">
        <v>-184131093</v>
      </c>
    </row>
    <row r="10" spans="1:11" ht="12.75">
      <c r="A10" s="254" t="s">
        <v>300</v>
      </c>
      <c r="B10" s="255"/>
      <c r="C10" s="255"/>
      <c r="D10" s="255"/>
      <c r="E10" s="255"/>
      <c r="F10" s="255"/>
      <c r="G10" s="255"/>
      <c r="H10" s="255"/>
      <c r="I10" s="106">
        <v>5</v>
      </c>
      <c r="J10" s="108">
        <v>-98904114</v>
      </c>
      <c r="K10" s="108">
        <v>-96670097</v>
      </c>
    </row>
    <row r="11" spans="1:11" ht="12.75">
      <c r="A11" s="254" t="s">
        <v>301</v>
      </c>
      <c r="B11" s="255"/>
      <c r="C11" s="255"/>
      <c r="D11" s="255"/>
      <c r="E11" s="255"/>
      <c r="F11" s="255"/>
      <c r="G11" s="255"/>
      <c r="H11" s="255"/>
      <c r="I11" s="106">
        <v>6</v>
      </c>
      <c r="J11" s="108"/>
      <c r="K11" s="108"/>
    </row>
    <row r="12" spans="1:11" ht="12.75">
      <c r="A12" s="254" t="s">
        <v>302</v>
      </c>
      <c r="B12" s="255"/>
      <c r="C12" s="255"/>
      <c r="D12" s="255"/>
      <c r="E12" s="255"/>
      <c r="F12" s="255"/>
      <c r="G12" s="255"/>
      <c r="H12" s="255"/>
      <c r="I12" s="106">
        <v>7</v>
      </c>
      <c r="J12" s="108">
        <v>0</v>
      </c>
      <c r="K12" s="108">
        <v>0</v>
      </c>
    </row>
    <row r="13" spans="1:11" ht="12.75">
      <c r="A13" s="254" t="s">
        <v>303</v>
      </c>
      <c r="B13" s="255"/>
      <c r="C13" s="255"/>
      <c r="D13" s="255"/>
      <c r="E13" s="255"/>
      <c r="F13" s="255"/>
      <c r="G13" s="255"/>
      <c r="H13" s="255"/>
      <c r="I13" s="106">
        <v>8</v>
      </c>
      <c r="J13" s="108">
        <v>0</v>
      </c>
      <c r="K13" s="108">
        <v>0</v>
      </c>
    </row>
    <row r="14" spans="1:11" ht="12.75">
      <c r="A14" s="254" t="s">
        <v>304</v>
      </c>
      <c r="B14" s="255"/>
      <c r="C14" s="255"/>
      <c r="D14" s="255"/>
      <c r="E14" s="255"/>
      <c r="F14" s="255"/>
      <c r="G14" s="255"/>
      <c r="H14" s="255"/>
      <c r="I14" s="106">
        <v>9</v>
      </c>
      <c r="J14" s="108">
        <v>0</v>
      </c>
      <c r="K14" s="108">
        <v>0</v>
      </c>
    </row>
    <row r="15" spans="1:11" ht="12.75">
      <c r="A15" s="266" t="s">
        <v>305</v>
      </c>
      <c r="B15" s="267"/>
      <c r="C15" s="267"/>
      <c r="D15" s="267"/>
      <c r="E15" s="267"/>
      <c r="F15" s="267"/>
      <c r="G15" s="267"/>
      <c r="H15" s="267"/>
      <c r="I15" s="106">
        <v>10</v>
      </c>
      <c r="J15" s="109">
        <f>SUM(J6:J14)</f>
        <v>207927385</v>
      </c>
      <c r="K15" s="109">
        <f>SUM(K6:K14)</f>
        <v>113788581</v>
      </c>
    </row>
    <row r="16" spans="1:11" ht="12.75">
      <c r="A16" s="254" t="s">
        <v>306</v>
      </c>
      <c r="B16" s="255"/>
      <c r="C16" s="255"/>
      <c r="D16" s="255"/>
      <c r="E16" s="255"/>
      <c r="F16" s="255"/>
      <c r="G16" s="255"/>
      <c r="H16" s="255"/>
      <c r="I16" s="106">
        <v>11</v>
      </c>
      <c r="J16" s="108">
        <v>0</v>
      </c>
      <c r="K16" s="108">
        <v>0</v>
      </c>
    </row>
    <row r="17" spans="1:11" ht="12.75">
      <c r="A17" s="254" t="s">
        <v>307</v>
      </c>
      <c r="B17" s="255"/>
      <c r="C17" s="255"/>
      <c r="D17" s="255"/>
      <c r="E17" s="255"/>
      <c r="F17" s="255"/>
      <c r="G17" s="255"/>
      <c r="H17" s="255"/>
      <c r="I17" s="106">
        <v>12</v>
      </c>
      <c r="J17" s="108">
        <v>0</v>
      </c>
      <c r="K17" s="108">
        <v>0</v>
      </c>
    </row>
    <row r="18" spans="1:11" ht="12.75">
      <c r="A18" s="254" t="s">
        <v>308</v>
      </c>
      <c r="B18" s="255"/>
      <c r="C18" s="255"/>
      <c r="D18" s="255"/>
      <c r="E18" s="255"/>
      <c r="F18" s="255"/>
      <c r="G18" s="255"/>
      <c r="H18" s="255"/>
      <c r="I18" s="106">
        <v>13</v>
      </c>
      <c r="J18" s="108">
        <v>0</v>
      </c>
      <c r="K18" s="108">
        <v>0</v>
      </c>
    </row>
    <row r="19" spans="1:11" ht="12.75">
      <c r="A19" s="254" t="s">
        <v>309</v>
      </c>
      <c r="B19" s="255"/>
      <c r="C19" s="255"/>
      <c r="D19" s="255"/>
      <c r="E19" s="255"/>
      <c r="F19" s="255"/>
      <c r="G19" s="255"/>
      <c r="H19" s="255"/>
      <c r="I19" s="106">
        <v>14</v>
      </c>
      <c r="J19" s="108">
        <v>0</v>
      </c>
      <c r="K19" s="108">
        <v>0</v>
      </c>
    </row>
    <row r="20" spans="1:11" ht="12.75">
      <c r="A20" s="254" t="s">
        <v>310</v>
      </c>
      <c r="B20" s="255"/>
      <c r="C20" s="255"/>
      <c r="D20" s="255"/>
      <c r="E20" s="255"/>
      <c r="F20" s="255"/>
      <c r="G20" s="255"/>
      <c r="H20" s="255"/>
      <c r="I20" s="106">
        <v>15</v>
      </c>
      <c r="J20" s="108">
        <v>0</v>
      </c>
      <c r="K20" s="108">
        <v>0</v>
      </c>
    </row>
    <row r="21" spans="1:11" ht="12.75">
      <c r="A21" s="254" t="s">
        <v>311</v>
      </c>
      <c r="B21" s="255"/>
      <c r="C21" s="255"/>
      <c r="D21" s="255"/>
      <c r="E21" s="255"/>
      <c r="F21" s="255"/>
      <c r="G21" s="255"/>
      <c r="H21" s="255"/>
      <c r="I21" s="106">
        <v>16</v>
      </c>
      <c r="J21" s="108">
        <v>0</v>
      </c>
      <c r="K21" s="108">
        <v>0</v>
      </c>
    </row>
    <row r="22" spans="1:11" ht="12.75">
      <c r="A22" s="266" t="s">
        <v>312</v>
      </c>
      <c r="B22" s="267"/>
      <c r="C22" s="267"/>
      <c r="D22" s="267"/>
      <c r="E22" s="267"/>
      <c r="F22" s="267"/>
      <c r="G22" s="267"/>
      <c r="H22" s="267"/>
      <c r="I22" s="106">
        <v>17</v>
      </c>
      <c r="J22" s="110">
        <f>SUM(J16:J21)</f>
        <v>0</v>
      </c>
      <c r="K22" s="110">
        <f>SUM(K16:K21)</f>
        <v>0</v>
      </c>
    </row>
    <row r="23" spans="1:11" ht="12.75">
      <c r="A23" s="272"/>
      <c r="B23" s="273"/>
      <c r="C23" s="273"/>
      <c r="D23" s="273"/>
      <c r="E23" s="273"/>
      <c r="F23" s="273"/>
      <c r="G23" s="273"/>
      <c r="H23" s="273"/>
      <c r="I23" s="274"/>
      <c r="J23" s="274"/>
      <c r="K23" s="275"/>
    </row>
    <row r="24" spans="1:11" ht="12.75">
      <c r="A24" s="262" t="s">
        <v>313</v>
      </c>
      <c r="B24" s="263"/>
      <c r="C24" s="263"/>
      <c r="D24" s="263"/>
      <c r="E24" s="263"/>
      <c r="F24" s="263"/>
      <c r="G24" s="263"/>
      <c r="H24" s="263"/>
      <c r="I24" s="111">
        <v>18</v>
      </c>
      <c r="J24" s="107"/>
      <c r="K24" s="107"/>
    </row>
    <row r="25" spans="1:11" ht="23.25" customHeight="1">
      <c r="A25" s="264" t="s">
        <v>314</v>
      </c>
      <c r="B25" s="265"/>
      <c r="C25" s="265"/>
      <c r="D25" s="265"/>
      <c r="E25" s="265"/>
      <c r="F25" s="265"/>
      <c r="G25" s="265"/>
      <c r="H25" s="265"/>
      <c r="I25" s="112">
        <v>19</v>
      </c>
      <c r="J25" s="110"/>
      <c r="K25" s="110"/>
    </row>
    <row r="26" spans="1:11" ht="30" customHeight="1">
      <c r="A26" s="268" t="s">
        <v>315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</row>
  </sheetData>
  <sheetProtection/>
  <protectedRanges>
    <protectedRange sqref="E2:E3" name="Range1_1"/>
    <protectedRange sqref="G2:H3" name="Range1"/>
  </protectedRanges>
  <mergeCells count="27"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6:H6"/>
    <mergeCell ref="A7:H7"/>
    <mergeCell ref="C2:D2"/>
    <mergeCell ref="G2:H2"/>
    <mergeCell ref="A4:H4"/>
    <mergeCell ref="A5:H5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6" t="s">
        <v>291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7" t="s">
        <v>320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svetecz</cp:lastModifiedBy>
  <cp:lastPrinted>2011-05-30T11:17:06Z</cp:lastPrinted>
  <dcterms:created xsi:type="dcterms:W3CDTF">2008-10-17T11:51:54Z</dcterms:created>
  <dcterms:modified xsi:type="dcterms:W3CDTF">2011-05-30T11:20:59Z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